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ravenconnelly/Downloads/"/>
    </mc:Choice>
  </mc:AlternateContent>
  <xr:revisionPtr revIDLastSave="0" documentId="13_ncr:1_{63578CD0-A339-D844-ABA4-4A8D54D151D1}" xr6:coauthVersionLast="47" xr6:coauthVersionMax="47" xr10:uidLastSave="{00000000-0000-0000-0000-000000000000}"/>
  <bookViews>
    <workbookView xWindow="0" yWindow="760" windowWidth="29400" windowHeight="17600" xr2:uid="{00000000-000D-0000-FFFF-FFFF00000000}"/>
  </bookViews>
  <sheets>
    <sheet name="DCA Calculator" sheetId="1" r:id="rId1"/>
    <sheet name="Formula Guid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D15" i="1"/>
  <c r="C15" i="1"/>
  <c r="H6" i="1" s="1"/>
  <c r="D14" i="1"/>
  <c r="C14" i="1"/>
  <c r="D13" i="1"/>
  <c r="C13" i="1"/>
  <c r="N10" i="1"/>
  <c r="L10" i="1"/>
  <c r="N9" i="1"/>
  <c r="L9" i="1"/>
  <c r="N8" i="1"/>
  <c r="L8" i="1"/>
  <c r="N7" i="1"/>
  <c r="L7" i="1"/>
  <c r="E7" i="1"/>
  <c r="N6" i="1"/>
  <c r="L6" i="1"/>
  <c r="N5" i="1"/>
  <c r="L5" i="1"/>
  <c r="N4" i="1"/>
  <c r="L4" i="1"/>
  <c r="N3" i="1"/>
  <c r="L3" i="1"/>
  <c r="E14" i="1" l="1"/>
  <c r="H8" i="1"/>
  <c r="E13" i="1"/>
  <c r="E16" i="1"/>
  <c r="E5" i="1"/>
  <c r="F14" i="1"/>
  <c r="F13" i="1"/>
  <c r="H7" i="1"/>
  <c r="E15" i="1"/>
  <c r="F16" i="1" l="1"/>
  <c r="F15" i="1"/>
  <c r="H5" i="1"/>
  <c r="E6" i="1" s="1"/>
  <c r="E8" i="1" s="1"/>
</calcChain>
</file>

<file path=xl/sharedStrings.xml><?xml version="1.0" encoding="utf-8"?>
<sst xmlns="http://schemas.openxmlformats.org/spreadsheetml/2006/main" count="68" uniqueCount="58">
  <si>
    <t>Extra editable ladder: up to 8 positions</t>
  </si>
  <si>
    <t>Edit the blue input cells. The calculator will automatically calculate each buy level, amount invested, shares, cumulative shares, and blended average cost.</t>
  </si>
  <si>
    <t>Position</t>
  </si>
  <si>
    <t>Drop From High</t>
  </si>
  <si>
    <t>Entry Price</t>
  </si>
  <si>
    <t>Allocation %</t>
  </si>
  <si>
    <t>Investment Amount</t>
  </si>
  <si>
    <t>Stock Name</t>
  </si>
  <si>
    <t>NVDA</t>
  </si>
  <si>
    <t>Summary if all positions trigger</t>
  </si>
  <si>
    <t>Total Amount Dedicated</t>
  </si>
  <si>
    <t>Total Invested</t>
  </si>
  <si>
    <t>Total Shares</t>
  </si>
  <si>
    <t>High Point To Measure From</t>
  </si>
  <si>
    <t>Average Cost</t>
  </si>
  <si>
    <t>Lowest Entry</t>
  </si>
  <si>
    <t>Number of Positions</t>
  </si>
  <si>
    <t>Final Drop %</t>
  </si>
  <si>
    <t>Cash Unused</t>
  </si>
  <si>
    <t>Currency Symbol</t>
  </si>
  <si>
    <t>Breakeven Gain From Lowest</t>
  </si>
  <si>
    <t>Positions Used</t>
  </si>
  <si>
    <t>Shares To Buy</t>
  </si>
  <si>
    <t>Cumulative Shares</t>
  </si>
  <si>
    <t>Notes</t>
  </si>
  <si>
    <t>How it works</t>
  </si>
  <si>
    <t>1</t>
  </si>
  <si>
    <t>Blue cells are editable inputs: stock name, total cash, high price, drop %, and allocation %.</t>
  </si>
  <si>
    <t>2</t>
  </si>
  <si>
    <t>Entry Price = High Point × (1 - Drop From High). Example: $208.82 × (1 - 28.5%) = $149.31.</t>
  </si>
  <si>
    <t>3</t>
  </si>
  <si>
    <t>Investment Amount = Total Amount × Allocation %. Change the allocation percentages if you want a more aggressive or conservative ladder.</t>
  </si>
  <si>
    <t>4</t>
  </si>
  <si>
    <t>Shares To Buy = Investment Amount ÷ Entry Price.</t>
  </si>
  <si>
    <t>5</t>
  </si>
  <si>
    <t>Average Cost = Total Invested ÷ Total Shares.</t>
  </si>
  <si>
    <t>DCA Calculator Formula Guide</t>
  </si>
  <si>
    <t>Output</t>
  </si>
  <si>
    <t>Formula</t>
  </si>
  <si>
    <t>Example using screenshot</t>
  </si>
  <si>
    <t>Meaning</t>
  </si>
  <si>
    <t>High Point × (1 - Drop %)</t>
  </si>
  <si>
    <t>$208.82 × (1 - 28.5%) = $149.31</t>
  </si>
  <si>
    <t>Price where you plan to buy</t>
  </si>
  <si>
    <t>Total Amount × Allocation %</t>
  </si>
  <si>
    <t>$1,500 × 17.34% = $260.16</t>
  </si>
  <si>
    <t>How much cash to put in that level</t>
  </si>
  <si>
    <t>Investment Amount ÷ Entry Price</t>
  </si>
  <si>
    <t>$260.16 ÷ $149.31 = 1.7 shares</t>
  </si>
  <si>
    <t>Number of shares bought at that level</t>
  </si>
  <si>
    <t>Running total of shares</t>
  </si>
  <si>
    <t>1.7 + 2.5 + 3.7 + 6.4 = 14.4</t>
  </si>
  <si>
    <t>Total position size if levels trigger</t>
  </si>
  <si>
    <t>Total Invested ÷ Total Shares</t>
  </si>
  <si>
    <t>$1,499.99 ÷ 14.4 = about $104.17</t>
  </si>
  <si>
    <t>Your blended breakeven before fees</t>
  </si>
  <si>
    <t>How Much to Buy Calculator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</si>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</sst>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0.0"/>
  </numFmts>
  <fonts count="6">
    <font>
      <sz val="11"/>
      <name val="Carlito"/>
    </font>
    <font>
      <b/>
      <sz val="16"/>
      <color rgb="FFFFFFFF"/>
      <name val="Carlito"/>
    </font>
    <font>
      <i/>
      <sz val="11"/>
      <color rgb="FF374151"/>
      <name val="Carlito"/>
    </font>
    <font>
      <b/>
      <sz val="11"/>
      <color rgb="FF111827"/>
      <name val="Carlito"/>
    </font>
    <font>
      <b/>
      <sz val="11"/>
      <name val="Carlito"/>
    </font>
    <font>
      <b/>
      <sz val="11"/>
      <color rgb="FFFFFFFF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F3F4F6"/>
      </patternFill>
    </fill>
    <fill>
      <patternFill patternType="solid">
        <fgColor rgb="FFE5E7EB"/>
      </patternFill>
    </fill>
    <fill>
      <patternFill patternType="solid">
        <fgColor rgb="FF93C5FD"/>
      </patternFill>
    </fill>
    <fill>
      <patternFill patternType="solid">
        <fgColor rgb="FF374151"/>
      </patternFill>
    </fill>
    <fill>
      <patternFill patternType="solid">
        <fgColor rgb="FFF9FAFB"/>
      </patternFill>
    </fill>
    <fill>
      <patternFill patternType="solid">
        <fgColor rgb="FFECFDF5"/>
      </patternFill>
    </fill>
    <fill>
      <patternFill patternType="solid">
        <fgColor rgb="FFDBEAFE"/>
      </patternFill>
    </fill>
    <fill>
      <patternFill patternType="solid">
        <fgColor rgb="FFDCFCE7"/>
      </patternFill>
    </fill>
    <fill>
      <patternFill patternType="solid">
        <fgColor rgb="FFE9D5FF"/>
      </patternFill>
    </fill>
    <fill>
      <patternFill patternType="solid">
        <fgColor rgb="FFFEF3C7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4" borderId="1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164" fontId="4" fillId="5" borderId="4" xfId="0" applyNumberFormat="1" applyFont="1" applyFill="1" applyBorder="1" applyAlignment="1">
      <alignment horizontal="center"/>
    </xf>
    <xf numFmtId="1" fontId="4" fillId="5" borderId="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4" fillId="7" borderId="3" xfId="0" applyFont="1" applyFill="1" applyBorder="1"/>
    <xf numFmtId="164" fontId="4" fillId="8" borderId="8" xfId="0" applyNumberFormat="1" applyFont="1" applyFill="1" applyBorder="1" applyAlignment="1">
      <alignment horizontal="center"/>
    </xf>
    <xf numFmtId="0" fontId="0" fillId="0" borderId="8" xfId="0" applyBorder="1"/>
    <xf numFmtId="0" fontId="4" fillId="7" borderId="8" xfId="0" applyFont="1" applyFill="1" applyBorder="1"/>
    <xf numFmtId="165" fontId="4" fillId="8" borderId="4" xfId="0" applyNumberFormat="1" applyFont="1" applyFill="1" applyBorder="1" applyAlignment="1">
      <alignment horizontal="center"/>
    </xf>
    <xf numFmtId="164" fontId="4" fillId="8" borderId="4" xfId="0" applyNumberFormat="1" applyFont="1" applyFill="1" applyBorder="1" applyAlignment="1">
      <alignment horizontal="center"/>
    </xf>
    <xf numFmtId="10" fontId="4" fillId="8" borderId="8" xfId="0" applyNumberFormat="1" applyFont="1" applyFill="1" applyBorder="1" applyAlignment="1">
      <alignment horizontal="center"/>
    </xf>
    <xf numFmtId="0" fontId="4" fillId="7" borderId="5" xfId="0" applyFont="1" applyFill="1" applyBorder="1"/>
    <xf numFmtId="10" fontId="4" fillId="8" borderId="9" xfId="0" applyNumberFormat="1" applyFont="1" applyFill="1" applyBorder="1" applyAlignment="1">
      <alignment horizontal="center"/>
    </xf>
    <xf numFmtId="0" fontId="0" fillId="0" borderId="9" xfId="0" applyBorder="1"/>
    <xf numFmtId="0" fontId="4" fillId="7" borderId="9" xfId="0" applyFont="1" applyFill="1" applyBorder="1"/>
    <xf numFmtId="1" fontId="4" fillId="8" borderId="6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0" fontId="4" fillId="9" borderId="8" xfId="0" applyNumberFormat="1" applyFont="1" applyFill="1" applyBorder="1" applyAlignment="1">
      <alignment horizontal="center" vertical="center"/>
    </xf>
    <xf numFmtId="164" fontId="4" fillId="10" borderId="8" xfId="0" applyNumberFormat="1" applyFon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5" fontId="4" fillId="11" borderId="8" xfId="0" applyNumberFormat="1" applyFont="1" applyFill="1" applyBorder="1" applyAlignment="1">
      <alignment horizontal="center" vertical="center"/>
    </xf>
    <xf numFmtId="165" fontId="4" fillId="12" borderId="8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0" fontId="4" fillId="9" borderId="9" xfId="0" applyNumberFormat="1" applyFont="1" applyFill="1" applyBorder="1" applyAlignment="1">
      <alignment horizontal="center" vertical="center"/>
    </xf>
    <xf numFmtId="164" fontId="4" fillId="10" borderId="9" xfId="0" applyNumberFormat="1" applyFont="1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165" fontId="4" fillId="11" borderId="9" xfId="0" applyNumberFormat="1" applyFont="1" applyFill="1" applyBorder="1" applyAlignment="1">
      <alignment horizontal="center" vertical="center"/>
    </xf>
    <xf numFmtId="165" fontId="4" fillId="12" borderId="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0" fillId="0" borderId="3" xfId="0" applyBorder="1"/>
    <xf numFmtId="10" fontId="4" fillId="9" borderId="8" xfId="0" applyNumberFormat="1" applyFont="1" applyFill="1" applyBorder="1" applyAlignment="1">
      <alignment horizontal="center"/>
    </xf>
    <xf numFmtId="164" fontId="0" fillId="10" borderId="8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0" borderId="5" xfId="0" applyBorder="1"/>
    <xf numFmtId="10" fontId="4" fillId="9" borderId="9" xfId="0" applyNumberFormat="1" applyFont="1" applyFill="1" applyBorder="1" applyAlignment="1">
      <alignment horizontal="center"/>
    </xf>
    <xf numFmtId="164" fontId="0" fillId="10" borderId="9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0" fillId="0" borderId="3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Drop From High</c:v>
          </c:tx>
          <c:invertIfNegative val="1"/>
          <c:cat>
            <c:numRef>
              <c:f>'DCA Calculator'!$A$13:$A$16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'DCA Calculator'!$B$13:$B$16</c:f>
              <c:numCache>
                <c:formatCode>0.00%</c:formatCode>
                <c:ptCount val="4"/>
                <c:pt idx="0">
                  <c:v>0.28499999999999998</c:v>
                </c:pt>
                <c:pt idx="1">
                  <c:v>0.37</c:v>
                </c:pt>
                <c:pt idx="2">
                  <c:v>0.48</c:v>
                </c:pt>
                <c:pt idx="3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54-5E49-AC72-643A154E8A76}"/>
            </c:ext>
          </c:extLst>
        </c:ser>
        <c:ser>
          <c:idx val="1"/>
          <c:order val="1"/>
          <c:tx>
            <c:v>Entry Price</c:v>
          </c:tx>
          <c:invertIfNegative val="1"/>
          <c:cat>
            <c:numRef>
              <c:f>'DCA Calculator'!$A$13:$A$16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'DCA Calculator'!$C$13:$C$16</c:f>
              <c:numCache>
                <c:formatCode>\$#,##0.00</c:formatCode>
                <c:ptCount val="4"/>
                <c:pt idx="0">
                  <c:v>77.935000000000002</c:v>
                </c:pt>
                <c:pt idx="1">
                  <c:v>68.67</c:v>
                </c:pt>
                <c:pt idx="2">
                  <c:v>56.68</c:v>
                </c:pt>
                <c:pt idx="3">
                  <c:v>41.42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54-5E49-AC72-643A154E8A76}"/>
            </c:ext>
          </c:extLst>
        </c:ser>
        <c:ser>
          <c:idx val="2"/>
          <c:order val="2"/>
          <c:tx>
            <c:v>Investment Amount</c:v>
          </c:tx>
          <c:invertIfNegative val="1"/>
          <c:cat>
            <c:numRef>
              <c:f>'DCA Calculator'!$A$13:$A$16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'DCA Calculator'!$D$13:$D$16</c:f>
              <c:numCache>
                <c:formatCode>\$#,##0.00</c:formatCode>
                <c:ptCount val="4"/>
                <c:pt idx="0">
                  <c:v>17.344000000000001</c:v>
                </c:pt>
                <c:pt idx="1">
                  <c:v>21.68</c:v>
                </c:pt>
                <c:pt idx="2">
                  <c:v>27.1</c:v>
                </c:pt>
                <c:pt idx="3">
                  <c:v>33.875999999999998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54-5E49-AC72-643A154E8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0%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</xdr:row>
      <xdr:rowOff>0</xdr:rowOff>
    </xdr:from>
    <xdr:to>
      <xdr:col>14</xdr:col>
      <xdr:colOff>0</xdr:colOff>
      <xdr:row>28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activeCell="C16" sqref="C16"/>
    </sheetView>
  </sheetViews>
  <sheetFormatPr baseColWidth="10" defaultColWidth="8.83203125" defaultRowHeight="14"/>
  <cols>
    <col min="1" max="1" width="37.6640625" customWidth="1"/>
    <col min="2" max="2" width="18" customWidth="1"/>
    <col min="3" max="3" width="14" customWidth="1"/>
    <col min="4" max="4" width="30.83203125" customWidth="1"/>
    <col min="5" max="5" width="14" customWidth="1"/>
    <col min="6" max="6" width="16" customWidth="1"/>
    <col min="7" max="7" width="14" customWidth="1"/>
    <col min="8" max="8" width="22" customWidth="1"/>
    <col min="9" max="9" width="3" customWidth="1"/>
    <col min="10" max="10" width="10" customWidth="1"/>
    <col min="11" max="11" width="16" customWidth="1"/>
    <col min="12" max="13" width="14" customWidth="1"/>
    <col min="14" max="14" width="18" customWidth="1"/>
  </cols>
  <sheetData>
    <row r="1" spans="1:14" ht="37.25" customHeight="1">
      <c r="A1" s="59" t="s">
        <v>56</v>
      </c>
      <c r="B1" s="60"/>
      <c r="C1" s="60"/>
      <c r="D1" s="60"/>
      <c r="E1" s="60"/>
      <c r="F1" s="60"/>
      <c r="G1" s="60"/>
      <c r="H1" s="60"/>
      <c r="J1" s="69" t="s">
        <v>0</v>
      </c>
      <c r="K1" s="63"/>
      <c r="L1" s="63"/>
      <c r="M1" s="63"/>
      <c r="N1" s="64"/>
    </row>
    <row r="2" spans="1:14" ht="32" customHeight="1">
      <c r="A2" s="61" t="s">
        <v>1</v>
      </c>
      <c r="B2" s="60"/>
      <c r="C2" s="60"/>
      <c r="D2" s="60"/>
      <c r="E2" s="60"/>
      <c r="F2" s="60"/>
      <c r="G2" s="60"/>
      <c r="H2" s="60"/>
      <c r="J2" s="40" t="s">
        <v>2</v>
      </c>
      <c r="K2" s="41" t="s">
        <v>3</v>
      </c>
      <c r="L2" s="41" t="s">
        <v>4</v>
      </c>
      <c r="M2" s="41" t="s">
        <v>5</v>
      </c>
      <c r="N2" s="42" t="s">
        <v>6</v>
      </c>
    </row>
    <row r="3" spans="1:14" ht="15">
      <c r="J3" s="43">
        <v>1</v>
      </c>
      <c r="K3" s="44">
        <v>0.28499999999999998</v>
      </c>
      <c r="L3" s="45">
        <f t="shared" ref="L3:L10" si="0">IF(K3="","",$B$6*(1-K3))</f>
        <v>77.935000000000002</v>
      </c>
      <c r="M3" s="44">
        <v>0.17344000000000001</v>
      </c>
      <c r="N3" s="46">
        <f t="shared" ref="N3:N10" si="1">IF(M3="","",$B$5*M3)</f>
        <v>17.344000000000001</v>
      </c>
    </row>
    <row r="4" spans="1:14" ht="15">
      <c r="A4" s="1" t="s">
        <v>7</v>
      </c>
      <c r="B4" s="2" t="s">
        <v>8</v>
      </c>
      <c r="D4" s="62" t="s">
        <v>9</v>
      </c>
      <c r="E4" s="63"/>
      <c r="F4" s="63"/>
      <c r="G4" s="63"/>
      <c r="H4" s="64"/>
      <c r="J4" s="43">
        <v>2</v>
      </c>
      <c r="K4" s="44">
        <v>0.37</v>
      </c>
      <c r="L4" s="45">
        <f t="shared" si="0"/>
        <v>68.67</v>
      </c>
      <c r="M4" s="44">
        <v>0.21679999999999999</v>
      </c>
      <c r="N4" s="46">
        <f t="shared" si="1"/>
        <v>21.68</v>
      </c>
    </row>
    <row r="5" spans="1:14" ht="15">
      <c r="A5" s="3" t="s">
        <v>10</v>
      </c>
      <c r="B5" s="4">
        <v>100</v>
      </c>
      <c r="D5" s="9" t="s">
        <v>11</v>
      </c>
      <c r="E5" s="10">
        <f>SUM(D13:D16)</f>
        <v>100</v>
      </c>
      <c r="F5" s="11"/>
      <c r="G5" s="12" t="s">
        <v>12</v>
      </c>
      <c r="H5" s="13">
        <f>SUM(E13:E16)</f>
        <v>1.8342458174906267</v>
      </c>
      <c r="J5" s="43">
        <v>3</v>
      </c>
      <c r="K5" s="44">
        <v>0.48</v>
      </c>
      <c r="L5" s="45">
        <f t="shared" si="0"/>
        <v>56.68</v>
      </c>
      <c r="M5" s="44">
        <v>0.27100000000000002</v>
      </c>
      <c r="N5" s="46">
        <f t="shared" si="1"/>
        <v>27.1</v>
      </c>
    </row>
    <row r="6" spans="1:14" ht="15">
      <c r="A6" s="3" t="s">
        <v>13</v>
      </c>
      <c r="B6" s="4">
        <v>109</v>
      </c>
      <c r="D6" s="9" t="s">
        <v>14</v>
      </c>
      <c r="E6" s="10">
        <f>IFERROR(E5/H5,0)</f>
        <v>54.51831976196452</v>
      </c>
      <c r="F6" s="11"/>
      <c r="G6" s="12" t="s">
        <v>15</v>
      </c>
      <c r="H6" s="14">
        <f>MIN(C13:C16)</f>
        <v>41.42</v>
      </c>
      <c r="J6" s="43">
        <v>4</v>
      </c>
      <c r="K6" s="44">
        <v>0.62</v>
      </c>
      <c r="L6" s="45">
        <f t="shared" si="0"/>
        <v>41.42</v>
      </c>
      <c r="M6" s="44">
        <v>0.33876000000000001</v>
      </c>
      <c r="N6" s="46">
        <f t="shared" si="1"/>
        <v>33.875999999999998</v>
      </c>
    </row>
    <row r="7" spans="1:14" ht="15">
      <c r="A7" s="3" t="s">
        <v>16</v>
      </c>
      <c r="B7" s="5"/>
      <c r="D7" s="9" t="s">
        <v>17</v>
      </c>
      <c r="E7" s="15">
        <f>MAX(B13:B16)</f>
        <v>0.62</v>
      </c>
      <c r="F7" s="11"/>
      <c r="G7" s="12" t="s">
        <v>18</v>
      </c>
      <c r="H7" s="14">
        <f>B5-E5</f>
        <v>0</v>
      </c>
      <c r="J7" s="43">
        <v>5</v>
      </c>
      <c r="K7" s="44"/>
      <c r="L7" s="45" t="str">
        <f t="shared" si="0"/>
        <v/>
      </c>
      <c r="M7" s="44"/>
      <c r="N7" s="46" t="str">
        <f t="shared" si="1"/>
        <v/>
      </c>
    </row>
    <row r="8" spans="1:14" ht="15">
      <c r="A8" s="6" t="s">
        <v>19</v>
      </c>
      <c r="B8" s="7" t="s">
        <v>57</v>
      </c>
      <c r="D8" s="16" t="s">
        <v>20</v>
      </c>
      <c r="E8" s="17">
        <f>IFERROR(E6/H6-1,0)</f>
        <v>0.31623176634390426</v>
      </c>
      <c r="F8" s="18"/>
      <c r="G8" s="19" t="s">
        <v>21</v>
      </c>
      <c r="H8" s="20">
        <f>COUNT(C13:C16)</f>
        <v>4</v>
      </c>
      <c r="J8" s="43">
        <v>6</v>
      </c>
      <c r="K8" s="44"/>
      <c r="L8" s="45" t="str">
        <f t="shared" si="0"/>
        <v/>
      </c>
      <c r="M8" s="44"/>
      <c r="N8" s="46" t="str">
        <f t="shared" si="1"/>
        <v/>
      </c>
    </row>
    <row r="9" spans="1:14" ht="15">
      <c r="J9" s="43">
        <v>7</v>
      </c>
      <c r="K9" s="44"/>
      <c r="L9" s="45" t="str">
        <f t="shared" si="0"/>
        <v/>
      </c>
      <c r="M9" s="44"/>
      <c r="N9" s="46" t="str">
        <f t="shared" si="1"/>
        <v/>
      </c>
    </row>
    <row r="10" spans="1:14" ht="15">
      <c r="J10" s="47">
        <v>8</v>
      </c>
      <c r="K10" s="48"/>
      <c r="L10" s="49" t="str">
        <f t="shared" si="0"/>
        <v/>
      </c>
      <c r="M10" s="48"/>
      <c r="N10" s="50" t="str">
        <f t="shared" si="1"/>
        <v/>
      </c>
    </row>
    <row r="12" spans="1:14" ht="42.75" customHeight="1">
      <c r="A12" s="21" t="s">
        <v>2</v>
      </c>
      <c r="B12" s="22" t="s">
        <v>3</v>
      </c>
      <c r="C12" s="22" t="s">
        <v>4</v>
      </c>
      <c r="D12" s="22" t="s">
        <v>6</v>
      </c>
      <c r="E12" s="22" t="s">
        <v>22</v>
      </c>
      <c r="F12" s="22" t="s">
        <v>23</v>
      </c>
      <c r="G12" s="22" t="s">
        <v>5</v>
      </c>
      <c r="H12" s="23" t="s">
        <v>24</v>
      </c>
    </row>
    <row r="13" spans="1:14" ht="15">
      <c r="A13" s="24">
        <v>1</v>
      </c>
      <c r="B13" s="25">
        <v>0.28499999999999998</v>
      </c>
      <c r="C13" s="26">
        <f>$B$6*(1-B13)</f>
        <v>77.935000000000002</v>
      </c>
      <c r="D13" s="27">
        <f>$B$5*G13</f>
        <v>17.344000000000001</v>
      </c>
      <c r="E13" s="28">
        <f>IFERROR(D13/C13,0)</f>
        <v>0.22254442804901522</v>
      </c>
      <c r="F13" s="29">
        <f>SUM($E$13:E13)</f>
        <v>0.22254442804901522</v>
      </c>
      <c r="G13" s="25">
        <v>0.17344000000000001</v>
      </c>
      <c r="H13" s="30"/>
    </row>
    <row r="14" spans="1:14" ht="15">
      <c r="A14" s="24">
        <v>2</v>
      </c>
      <c r="B14" s="25">
        <v>0.37</v>
      </c>
      <c r="C14" s="26">
        <f>$B$6*(1-B14)</f>
        <v>68.67</v>
      </c>
      <c r="D14" s="27">
        <f>$B$5*G14</f>
        <v>21.68</v>
      </c>
      <c r="E14" s="28">
        <f>IFERROR(D14/C14,0)</f>
        <v>0.31571282947429735</v>
      </c>
      <c r="F14" s="29">
        <f>SUM($E$13:E14)</f>
        <v>0.53825725752331255</v>
      </c>
      <c r="G14" s="25">
        <v>0.21679999999999999</v>
      </c>
      <c r="H14" s="30"/>
    </row>
    <row r="15" spans="1:14" ht="15">
      <c r="A15" s="24">
        <v>3</v>
      </c>
      <c r="B15" s="25">
        <v>0.48</v>
      </c>
      <c r="C15" s="26">
        <f>$B$6*(1-B15)</f>
        <v>56.68</v>
      </c>
      <c r="D15" s="27">
        <f>$B$5*G15</f>
        <v>27.1</v>
      </c>
      <c r="E15" s="28">
        <f>IFERROR(D15/C15,0)</f>
        <v>0.47812279463655616</v>
      </c>
      <c r="F15" s="29">
        <f>SUM($E$13:E15)</f>
        <v>1.0163800521598687</v>
      </c>
      <c r="G15" s="25">
        <v>0.27100000000000002</v>
      </c>
      <c r="H15" s="30"/>
    </row>
    <row r="16" spans="1:14" ht="15">
      <c r="A16" s="31">
        <v>4</v>
      </c>
      <c r="B16" s="32">
        <v>0.62</v>
      </c>
      <c r="C16" s="33">
        <f>$B$6*(1-B16)</f>
        <v>41.42</v>
      </c>
      <c r="D16" s="34">
        <f>$B$5*G16</f>
        <v>33.875999999999998</v>
      </c>
      <c r="E16" s="35">
        <f>IFERROR(D16/C16,0)</f>
        <v>0.81786576533075794</v>
      </c>
      <c r="F16" s="36">
        <f>SUM($E$13:E16)</f>
        <v>1.8342458174906267</v>
      </c>
      <c r="G16" s="32">
        <v>0.33876000000000001</v>
      </c>
      <c r="H16" s="37"/>
    </row>
    <row r="19" spans="1:8" ht="15">
      <c r="A19" s="62" t="s">
        <v>25</v>
      </c>
      <c r="B19" s="63"/>
      <c r="C19" s="63"/>
      <c r="D19" s="63"/>
      <c r="E19" s="63"/>
      <c r="F19" s="63"/>
      <c r="G19" s="63"/>
      <c r="H19" s="64"/>
    </row>
    <row r="20" spans="1:8" ht="15">
      <c r="A20" s="38" t="s">
        <v>26</v>
      </c>
      <c r="B20" s="65" t="s">
        <v>27</v>
      </c>
      <c r="C20" s="65"/>
      <c r="D20" s="65"/>
      <c r="E20" s="65"/>
      <c r="F20" s="65"/>
      <c r="G20" s="65"/>
      <c r="H20" s="66"/>
    </row>
    <row r="21" spans="1:8" ht="15">
      <c r="A21" s="38" t="s">
        <v>28</v>
      </c>
      <c r="B21" s="65" t="s">
        <v>29</v>
      </c>
      <c r="C21" s="65"/>
      <c r="D21" s="65"/>
      <c r="E21" s="65"/>
      <c r="F21" s="65"/>
      <c r="G21" s="65"/>
      <c r="H21" s="66"/>
    </row>
    <row r="22" spans="1:8" ht="15">
      <c r="A22" s="38" t="s">
        <v>30</v>
      </c>
      <c r="B22" s="65" t="s">
        <v>31</v>
      </c>
      <c r="C22" s="65"/>
      <c r="D22" s="65"/>
      <c r="E22" s="65"/>
      <c r="F22" s="65"/>
      <c r="G22" s="65"/>
      <c r="H22" s="66"/>
    </row>
    <row r="23" spans="1:8" ht="15">
      <c r="A23" s="38" t="s">
        <v>32</v>
      </c>
      <c r="B23" s="65" t="s">
        <v>33</v>
      </c>
      <c r="C23" s="65"/>
      <c r="D23" s="65"/>
      <c r="E23" s="65"/>
      <c r="F23" s="65"/>
      <c r="G23" s="65"/>
      <c r="H23" s="66"/>
    </row>
    <row r="24" spans="1:8" ht="15">
      <c r="A24" s="39" t="s">
        <v>34</v>
      </c>
      <c r="B24" s="67" t="s">
        <v>35</v>
      </c>
      <c r="C24" s="67"/>
      <c r="D24" s="67"/>
      <c r="E24" s="67"/>
      <c r="F24" s="67"/>
      <c r="G24" s="67"/>
      <c r="H24" s="68"/>
    </row>
  </sheetData>
  <mergeCells count="10">
    <mergeCell ref="B21:H21"/>
    <mergeCell ref="B22:H22"/>
    <mergeCell ref="B23:H23"/>
    <mergeCell ref="B24:H24"/>
    <mergeCell ref="J1:N1"/>
    <mergeCell ref="A1:H1"/>
    <mergeCell ref="A2:H2"/>
    <mergeCell ref="D4:H4"/>
    <mergeCell ref="A19:H19"/>
    <mergeCell ref="B20:H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sqref="A1:D1"/>
    </sheetView>
  </sheetViews>
  <sheetFormatPr baseColWidth="10" defaultColWidth="8.83203125" defaultRowHeight="14"/>
  <cols>
    <col min="1" max="1" width="20" customWidth="1"/>
    <col min="2" max="2" width="30" customWidth="1"/>
    <col min="3" max="3" width="34" customWidth="1"/>
    <col min="4" max="4" width="45" customWidth="1"/>
  </cols>
  <sheetData>
    <row r="1" spans="1:4" ht="21">
      <c r="A1" s="70" t="s">
        <v>36</v>
      </c>
      <c r="B1" s="60"/>
      <c r="C1" s="60"/>
      <c r="D1" s="60"/>
    </row>
    <row r="3" spans="1:4" ht="15">
      <c r="A3" s="8" t="s">
        <v>37</v>
      </c>
      <c r="B3" s="51" t="s">
        <v>38</v>
      </c>
      <c r="C3" s="51" t="s">
        <v>39</v>
      </c>
      <c r="D3" s="52" t="s">
        <v>40</v>
      </c>
    </row>
    <row r="4" spans="1:4" ht="15">
      <c r="A4" s="53" t="s">
        <v>4</v>
      </c>
      <c r="B4" s="54" t="s">
        <v>41</v>
      </c>
      <c r="C4" s="54" t="s">
        <v>42</v>
      </c>
      <c r="D4" s="55" t="s">
        <v>43</v>
      </c>
    </row>
    <row r="5" spans="1:4" ht="15">
      <c r="A5" s="53" t="s">
        <v>6</v>
      </c>
      <c r="B5" s="54" t="s">
        <v>44</v>
      </c>
      <c r="C5" s="54" t="s">
        <v>45</v>
      </c>
      <c r="D5" s="55" t="s">
        <v>46</v>
      </c>
    </row>
    <row r="6" spans="1:4" ht="15">
      <c r="A6" s="53" t="s">
        <v>22</v>
      </c>
      <c r="B6" s="54" t="s">
        <v>47</v>
      </c>
      <c r="C6" s="54" t="s">
        <v>48</v>
      </c>
      <c r="D6" s="55" t="s">
        <v>49</v>
      </c>
    </row>
    <row r="7" spans="1:4" ht="15">
      <c r="A7" s="53" t="s">
        <v>23</v>
      </c>
      <c r="B7" s="54" t="s">
        <v>50</v>
      </c>
      <c r="C7" s="54" t="s">
        <v>51</v>
      </c>
      <c r="D7" s="55" t="s">
        <v>52</v>
      </c>
    </row>
    <row r="8" spans="1:4" ht="15">
      <c r="A8" s="56" t="s">
        <v>14</v>
      </c>
      <c r="B8" s="57" t="s">
        <v>53</v>
      </c>
      <c r="C8" s="57" t="s">
        <v>54</v>
      </c>
      <c r="D8" s="58" t="s">
        <v>55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DCA Calculator</vt:lpstr>
      <vt:lpstr>Formula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Raven</cp:lastModifiedBy>
  <dcterms:created xsi:type="dcterms:W3CDTF">2026-05-24T14:56:02Z</dcterms:created>
  <dcterms:modified xsi:type="dcterms:W3CDTF">2026-05-25T13:40:51Z</dcterms:modified>
</cp:coreProperties>
</file>