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ravenconnelly/Desktop/"/>
    </mc:Choice>
  </mc:AlternateContent>
  <xr:revisionPtr revIDLastSave="0" documentId="13_ncr:1_{1F69E3DF-B0A7-D94B-95BE-7FD1EF52730E}" xr6:coauthVersionLast="47" xr6:coauthVersionMax="47" xr10:uidLastSave="{00000000-0000-0000-0000-000000000000}"/>
  <bookViews>
    <workbookView xWindow="0" yWindow="760" windowWidth="29400" windowHeight="17600" xr2:uid="{00000000-000D-0000-FFFF-FFFF00000000}"/>
  </bookViews>
  <sheets>
    <sheet name="Calculator" sheetId="1" r:id="rId1"/>
    <sheet name="Projection" sheetId="2" r:id="rId2"/>
    <sheet name="Scenario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2" l="1"/>
  <c r="E4" i="3"/>
  <c r="E7" i="3"/>
  <c r="C7" i="3"/>
  <c r="B7" i="3"/>
  <c r="E6" i="3"/>
  <c r="C6" i="3"/>
  <c r="B6" i="3"/>
  <c r="F6" i="3" s="1"/>
  <c r="G6" i="3" s="1"/>
  <c r="E5" i="3"/>
  <c r="C5" i="3"/>
  <c r="B5" i="3"/>
  <c r="C4" i="3"/>
  <c r="B4" i="3"/>
  <c r="A7" i="2"/>
  <c r="A6" i="2"/>
  <c r="A5" i="2"/>
  <c r="F4" i="2"/>
  <c r="E4" i="2"/>
  <c r="B5" i="2" s="1"/>
  <c r="E5" i="2" s="1"/>
  <c r="B6" i="2" s="1"/>
  <c r="D4" i="2"/>
  <c r="C4" i="2"/>
  <c r="B4" i="2"/>
  <c r="A4" i="2"/>
  <c r="E6" i="1"/>
  <c r="E5" i="1"/>
  <c r="E7" i="1" s="1"/>
  <c r="F4" i="3" l="1"/>
  <c r="G4" i="3" s="1"/>
  <c r="F7" i="3"/>
  <c r="G7" i="3" s="1"/>
  <c r="F5" i="3"/>
  <c r="G5" i="3" s="1"/>
  <c r="A8" i="2"/>
  <c r="C7" i="2"/>
  <c r="D5" i="2"/>
  <c r="F5" i="2"/>
  <c r="E8" i="1"/>
  <c r="C6" i="2"/>
  <c r="E9" i="1"/>
  <c r="E6" i="2"/>
  <c r="B7" i="2" s="1"/>
  <c r="E7" i="2" s="1"/>
  <c r="C5" i="2"/>
  <c r="F6" i="2" l="1"/>
  <c r="F7" i="2" s="1"/>
  <c r="B8" i="2"/>
  <c r="E8" i="2" s="1"/>
  <c r="B9" i="2" s="1"/>
  <c r="D7" i="2"/>
  <c r="D6" i="2"/>
  <c r="A9" i="2"/>
  <c r="C8" i="2"/>
  <c r="D8" i="2" l="1"/>
  <c r="F8" i="2"/>
  <c r="C9" i="2"/>
  <c r="A10" i="2"/>
  <c r="E9" i="2"/>
  <c r="B10" i="2" s="1"/>
  <c r="F9" i="2" l="1"/>
  <c r="E10" i="2"/>
  <c r="B11" i="2" s="1"/>
  <c r="C10" i="2"/>
  <c r="F10" i="2" s="1"/>
  <c r="A11" i="2"/>
  <c r="D9" i="2"/>
  <c r="A12" i="2" l="1"/>
  <c r="C11" i="2"/>
  <c r="F11" i="2" s="1"/>
  <c r="E11" i="2"/>
  <c r="B12" i="2" s="1"/>
  <c r="D10" i="2"/>
  <c r="A13" i="2" l="1"/>
  <c r="E12" i="2"/>
  <c r="B13" i="2" s="1"/>
  <c r="C12" i="2"/>
  <c r="F12" i="2" s="1"/>
  <c r="D11" i="2"/>
  <c r="D12" i="2" l="1"/>
  <c r="C13" i="2"/>
  <c r="A14" i="2"/>
  <c r="F13" i="2"/>
  <c r="E13" i="2"/>
  <c r="B14" i="2" s="1"/>
  <c r="E14" i="2" l="1"/>
  <c r="B15" i="2" s="1"/>
  <c r="C14" i="2"/>
  <c r="F14" i="2" s="1"/>
  <c r="A15" i="2"/>
  <c r="D13" i="2"/>
  <c r="A16" i="2" l="1"/>
  <c r="E15" i="2"/>
  <c r="B16" i="2" s="1"/>
  <c r="C15" i="2"/>
  <c r="F15" i="2"/>
  <c r="D14" i="2"/>
  <c r="D15" i="2" l="1"/>
  <c r="E16" i="2"/>
  <c r="B17" i="2" s="1"/>
  <c r="A17" i="2"/>
  <c r="C16" i="2"/>
  <c r="F16" i="2" s="1"/>
  <c r="D16" i="2" l="1"/>
  <c r="A18" i="2"/>
  <c r="F17" i="2"/>
  <c r="E17" i="2"/>
  <c r="B18" i="2" s="1"/>
  <c r="C18" i="2" l="1"/>
  <c r="F18" i="2" s="1"/>
  <c r="E18" i="2"/>
  <c r="B19" i="2" s="1"/>
  <c r="A19" i="2"/>
  <c r="D17" i="2"/>
  <c r="D18" i="2" l="1"/>
  <c r="A20" i="2"/>
  <c r="F19" i="2"/>
  <c r="E19" i="2"/>
  <c r="B20" i="2" s="1"/>
  <c r="E20" i="2" l="1"/>
  <c r="B21" i="2" s="1"/>
  <c r="C20" i="2"/>
  <c r="F20" i="2" s="1"/>
  <c r="A21" i="2"/>
  <c r="D20" i="2" l="1"/>
  <c r="E21" i="2"/>
  <c r="B22" i="2" s="1"/>
  <c r="A22" i="2"/>
  <c r="F21" i="2"/>
  <c r="E22" i="2" l="1"/>
  <c r="B23" i="2" s="1"/>
  <c r="C22" i="2"/>
  <c r="F22" i="2" s="1"/>
  <c r="A23" i="2"/>
  <c r="D21" i="2"/>
  <c r="A24" i="2" l="1"/>
  <c r="C23" i="2"/>
  <c r="F23" i="2"/>
  <c r="E23" i="2"/>
  <c r="B24" i="2" s="1"/>
  <c r="D22" i="2"/>
  <c r="D23" i="2" l="1"/>
  <c r="C24" i="2"/>
  <c r="F24" i="2" s="1"/>
  <c r="A25" i="2"/>
  <c r="E24" i="2"/>
  <c r="B25" i="2" s="1"/>
  <c r="D24" i="2" l="1"/>
  <c r="D25" i="2"/>
  <c r="C25" i="2"/>
  <c r="A26" i="2"/>
  <c r="E25" i="2"/>
  <c r="B26" i="2" s="1"/>
  <c r="F25" i="2"/>
  <c r="F26" i="2" l="1"/>
  <c r="E26" i="2"/>
  <c r="B27" i="2" s="1"/>
  <c r="A27" i="2"/>
  <c r="D26" i="2"/>
  <c r="C26" i="2"/>
  <c r="A28" i="2" l="1"/>
  <c r="C27" i="2"/>
  <c r="F27" i="2"/>
  <c r="E27" i="2"/>
  <c r="B28" i="2" s="1"/>
  <c r="D27" i="2"/>
  <c r="F28" i="2" l="1"/>
  <c r="A29" i="2"/>
  <c r="E28" i="2"/>
  <c r="B29" i="2" s="1"/>
  <c r="C28" i="2"/>
  <c r="D28" i="2"/>
  <c r="D29" i="2" l="1"/>
  <c r="C29" i="2"/>
  <c r="E29" i="2"/>
  <c r="B30" i="2" s="1"/>
  <c r="A30" i="2"/>
  <c r="F29" i="2"/>
  <c r="F30" i="2" l="1"/>
  <c r="E30" i="2"/>
  <c r="B31" i="2" s="1"/>
  <c r="D30" i="2"/>
  <c r="C30" i="2"/>
  <c r="A31" i="2"/>
  <c r="C31" i="2" l="1"/>
  <c r="A32" i="2"/>
  <c r="D31" i="2"/>
  <c r="F31" i="2"/>
  <c r="E31" i="2"/>
  <c r="B32" i="2" s="1"/>
  <c r="F32" i="2" l="1"/>
  <c r="E32" i="2"/>
  <c r="B33" i="2" s="1"/>
  <c r="C32" i="2"/>
  <c r="A33" i="2"/>
  <c r="D32" i="2"/>
  <c r="D33" i="2" l="1"/>
  <c r="C33" i="2"/>
  <c r="A34" i="2"/>
  <c r="E33" i="2"/>
  <c r="B34" i="2" s="1"/>
  <c r="F33" i="2"/>
  <c r="F34" i="2" l="1"/>
  <c r="E34" i="2"/>
  <c r="B35" i="2" s="1"/>
  <c r="A35" i="2"/>
  <c r="D34" i="2"/>
  <c r="C34" i="2"/>
  <c r="A36" i="2" l="1"/>
  <c r="D35" i="2"/>
  <c r="F35" i="2"/>
  <c r="E35" i="2"/>
  <c r="B36" i="2" s="1"/>
  <c r="C35" i="2"/>
  <c r="F36" i="2" l="1"/>
  <c r="A37" i="2"/>
  <c r="E36" i="2"/>
  <c r="B37" i="2" s="1"/>
  <c r="C36" i="2"/>
  <c r="D36" i="2"/>
  <c r="D37" i="2" l="1"/>
  <c r="C37" i="2"/>
  <c r="A38" i="2"/>
  <c r="E37" i="2"/>
  <c r="B38" i="2" s="1"/>
  <c r="F37" i="2"/>
  <c r="F38" i="2" l="1"/>
  <c r="E38" i="2"/>
  <c r="B39" i="2" s="1"/>
  <c r="D38" i="2"/>
  <c r="C38" i="2"/>
  <c r="A39" i="2"/>
  <c r="C39" i="2" l="1"/>
  <c r="A40" i="2"/>
  <c r="D39" i="2"/>
  <c r="F39" i="2"/>
  <c r="E39" i="2"/>
  <c r="B40" i="2" s="1"/>
  <c r="F40" i="2" l="1"/>
  <c r="A41" i="2"/>
  <c r="E40" i="2"/>
  <c r="B41" i="2" s="1"/>
  <c r="C40" i="2"/>
  <c r="D40" i="2"/>
  <c r="D41" i="2" l="1"/>
  <c r="C41" i="2"/>
  <c r="E41" i="2"/>
  <c r="B42" i="2" s="1"/>
  <c r="A42" i="2"/>
  <c r="F41" i="2"/>
  <c r="F42" i="2" l="1"/>
  <c r="E42" i="2"/>
  <c r="B43" i="2" s="1"/>
  <c r="D42" i="2"/>
  <c r="C42" i="2"/>
  <c r="A43" i="2"/>
  <c r="A44" i="2" l="1"/>
  <c r="D43" i="2"/>
  <c r="F43" i="2"/>
  <c r="E43" i="2"/>
  <c r="B44" i="2" s="1"/>
  <c r="C43" i="2"/>
  <c r="F44" i="2" l="1"/>
  <c r="E44" i="2"/>
  <c r="C44" i="2"/>
  <c r="D44" i="2"/>
</calcChain>
</file>

<file path=xl/sharedStrings.xml><?xml version="1.0" encoding="utf-8"?>
<sst xmlns="http://schemas.openxmlformats.org/spreadsheetml/2006/main" count="53" uniqueCount="52">
  <si>
    <t>Input</t>
  </si>
  <si>
    <t>Your Value</t>
  </si>
  <si>
    <t>Summary</t>
  </si>
  <si>
    <t>Result</t>
  </si>
  <si>
    <t>Starting investment</t>
  </si>
  <si>
    <t>Future value</t>
  </si>
  <si>
    <t>Monthly contribution</t>
  </si>
  <si>
    <t>Total contributions</t>
  </si>
  <si>
    <t>Expected annual return</t>
  </si>
  <si>
    <t>Total interest/growth</t>
  </si>
  <si>
    <t>Years invested</t>
  </si>
  <si>
    <t>Multiple on money</t>
  </si>
  <si>
    <t>Compounding frequency per year</t>
  </si>
  <si>
    <t>Final year passive annual growth*</t>
  </si>
  <si>
    <t>Contributions timing</t>
  </si>
  <si>
    <t>End</t>
  </si>
  <si>
    <t>How to use this calculator</t>
  </si>
  <si>
    <t>1</t>
  </si>
  <si>
    <t>Change the yellow input cells only.</t>
  </si>
  <si>
    <t>2</t>
  </si>
  <si>
    <t>3</t>
  </si>
  <si>
    <t>Use the Projection sheet to show students how compounding grows over time.</t>
  </si>
  <si>
    <t>4</t>
  </si>
  <si>
    <t>Compound Growth Projection</t>
  </si>
  <si>
    <t>Year</t>
  </si>
  <si>
    <t>Starting Balance</t>
  </si>
  <si>
    <t>Contributions</t>
  </si>
  <si>
    <t>Growth</t>
  </si>
  <si>
    <t>Ending Balance</t>
  </si>
  <si>
    <t>Cumulative Contributions</t>
  </si>
  <si>
    <t>Scenario Comparison</t>
  </si>
  <si>
    <t>Scenario</t>
  </si>
  <si>
    <t>Starting Investment</t>
  </si>
  <si>
    <t>Monthly Contribution</t>
  </si>
  <si>
    <t>Annual Return</t>
  </si>
  <si>
    <t>Years</t>
  </si>
  <si>
    <t>Future Value</t>
  </si>
  <si>
    <t>Total Interest/Growth</t>
  </si>
  <si>
    <t>Conservative</t>
  </si>
  <si>
    <t>Balanced</t>
  </si>
  <si>
    <t>High Growth</t>
  </si>
  <si>
    <t>Raven's Compound Interest Financial Freedom Calculator</t>
  </si>
  <si>
    <t xml:space="preserve">For examples, March 2026 =&gt; if you have invested into our powerful Financial freedom baby stocks like Micron, Applied Optoelectronics, POET, Sitime Corp, Bloom energy, Max Linear Inc, you would have made around 100%-300% in 1-2 months time. </t>
  </si>
  <si>
    <t>SO the conservative number I would like you to use is 200% every 3 months on our compound interest calculator.</t>
  </si>
  <si>
    <t>With mentorshop and the right guidance, our 1to1 exclusive committed students usually make around 100-300% in 3-4 months time. ( depending on how extreme fear the market is)</t>
  </si>
  <si>
    <t>200% every 3 months =&gt; conservatively it would be 500%-800% return a year, using my 8 step trading strategies.</t>
  </si>
  <si>
    <t xml:space="preserve"> Use it as education and planning.</t>
  </si>
  <si>
    <t>What is your financial freedom number? If it's between £50k a year tax free to £200k a year tax free</t>
  </si>
  <si>
    <t>most of our 1to1 students, given that you are committed and disciplined ( automatically buy during extreme fear)</t>
  </si>
  <si>
    <t>many will make more money than their full time job in months if not 1-2 years.</t>
  </si>
  <si>
    <t>*This is a simple illustration: final value × assumed annual return. Real markets move up and down. It also depends on how willing you are to apply Raven's 8 step trading /investing strategy, taking 1 hour a week</t>
  </si>
  <si>
    <t>first of all, think about what is your annual salary. Because the first step of financial freedom/independence means you want to make MORE from trading/investing than your full time job. So what is the number that you want to make a year?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</si>
</sst>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£#,##0"/>
    <numFmt numFmtId="165" formatCode="0.00\x"/>
  </numFmts>
  <fonts count="11">
    <font>
      <sz val="11"/>
      <name val="Carlito"/>
    </font>
    <font>
      <b/>
      <sz val="18"/>
      <color rgb="FFFFFFFF"/>
      <name val="Aptos"/>
    </font>
    <font>
      <i/>
      <sz val="11"/>
      <color rgb="FF374151"/>
      <name val="Carlito"/>
    </font>
    <font>
      <b/>
      <sz val="11"/>
      <color rgb="FFFFFFFF"/>
      <name val="Carlito"/>
    </font>
    <font>
      <b/>
      <sz val="11"/>
      <name val="Carlito"/>
    </font>
    <font>
      <b/>
      <sz val="11"/>
      <color rgb="FF065F46"/>
      <name val="Carlito"/>
    </font>
    <font>
      <b/>
      <sz val="11"/>
      <color rgb="FF111827"/>
      <name val="Carlito"/>
    </font>
    <font>
      <i/>
      <sz val="11"/>
      <color rgb="FF6B7280"/>
      <name val="Carlito"/>
    </font>
    <font>
      <i/>
      <sz val="14"/>
      <color rgb="FF374151"/>
      <name val="Carlito"/>
    </font>
    <font>
      <sz val="18"/>
      <name val="Carlito"/>
    </font>
    <font>
      <sz val="16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E5E7EB"/>
      </patternFill>
    </fill>
    <fill>
      <patternFill patternType="solid">
        <fgColor rgb="FFFEF3C7"/>
      </patternFill>
    </fill>
    <fill>
      <patternFill patternType="solid">
        <fgColor rgb="FFDCFCE7"/>
      </patternFill>
    </fill>
    <fill>
      <patternFill patternType="solid">
        <fgColor rgb="FFF9FAFB"/>
      </patternFill>
    </fill>
    <fill>
      <patternFill patternType="solid">
        <fgColor rgb="FFF59E0B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wrapText="1"/>
    </xf>
    <xf numFmtId="0" fontId="3" fillId="2" borderId="0" xfId="0" applyFont="1" applyFill="1" applyAlignment="1">
      <alignment horizontal="center"/>
    </xf>
    <xf numFmtId="0" fontId="4" fillId="4" borderId="0" xfId="0" applyFont="1" applyFill="1" applyAlignment="1">
      <alignment horizontal="right"/>
    </xf>
    <xf numFmtId="0" fontId="4" fillId="6" borderId="0" xfId="0" applyFont="1" applyFill="1"/>
    <xf numFmtId="164" fontId="4" fillId="4" borderId="0" xfId="0" applyNumberFormat="1" applyFont="1" applyFill="1" applyAlignment="1">
      <alignment horizontal="right"/>
    </xf>
    <xf numFmtId="10" fontId="4" fillId="4" borderId="0" xfId="0" applyNumberFormat="1" applyFont="1" applyFill="1" applyAlignment="1">
      <alignment horizontal="right"/>
    </xf>
    <xf numFmtId="1" fontId="4" fillId="4" borderId="0" xfId="0" applyNumberFormat="1" applyFont="1" applyFill="1" applyAlignment="1">
      <alignment horizontal="right"/>
    </xf>
    <xf numFmtId="164" fontId="5" fillId="5" borderId="0" xfId="0" applyNumberFormat="1" applyFont="1" applyFill="1" applyAlignment="1">
      <alignment horizontal="right"/>
    </xf>
    <xf numFmtId="165" fontId="5" fillId="5" borderId="0" xfId="0" applyNumberFormat="1" applyFont="1" applyFill="1" applyAlignment="1">
      <alignment horizontal="right"/>
    </xf>
    <xf numFmtId="0" fontId="0" fillId="0" borderId="0" xfId="0" applyAlignment="1">
      <alignment wrapText="1"/>
    </xf>
    <xf numFmtId="0" fontId="0" fillId="8" borderId="1" xfId="0" applyFill="1" applyBorder="1"/>
    <xf numFmtId="0" fontId="0" fillId="8" borderId="4" xfId="0" applyFill="1" applyBorder="1"/>
    <xf numFmtId="0" fontId="0" fillId="8" borderId="7" xfId="0" applyFill="1" applyBorder="1"/>
    <xf numFmtId="164" fontId="0" fillId="8" borderId="2" xfId="0" applyNumberFormat="1" applyFill="1" applyBorder="1"/>
    <xf numFmtId="164" fontId="0" fillId="8" borderId="3" xfId="0" applyNumberFormat="1" applyFill="1" applyBorder="1"/>
    <xf numFmtId="164" fontId="0" fillId="8" borderId="5" xfId="0" applyNumberFormat="1" applyFill="1" applyBorder="1"/>
    <xf numFmtId="164" fontId="0" fillId="8" borderId="6" xfId="0" applyNumberFormat="1" applyFill="1" applyBorder="1"/>
    <xf numFmtId="164" fontId="0" fillId="8" borderId="8" xfId="0" applyNumberFormat="1" applyFill="1" applyBorder="1"/>
    <xf numFmtId="164" fontId="0" fillId="8" borderId="9" xfId="0" applyNumberFormat="1" applyFill="1" applyBorder="1"/>
    <xf numFmtId="1" fontId="0" fillId="8" borderId="1" xfId="0" applyNumberFormat="1" applyFill="1" applyBorder="1"/>
    <xf numFmtId="1" fontId="0" fillId="8" borderId="4" xfId="0" applyNumberFormat="1" applyFill="1" applyBorder="1"/>
    <xf numFmtId="1" fontId="0" fillId="8" borderId="7" xfId="0" applyNumberFormat="1" applyFill="1" applyBorder="1"/>
    <xf numFmtId="10" fontId="0" fillId="8" borderId="2" xfId="0" applyNumberFormat="1" applyFill="1" applyBorder="1"/>
    <xf numFmtId="10" fontId="0" fillId="8" borderId="5" xfId="0" applyNumberFormat="1" applyFill="1" applyBorder="1"/>
    <xf numFmtId="10" fontId="0" fillId="8" borderId="8" xfId="0" applyNumberFormat="1" applyFill="1" applyBorder="1"/>
    <xf numFmtId="1" fontId="0" fillId="8" borderId="2" xfId="0" applyNumberFormat="1" applyFill="1" applyBorder="1"/>
    <xf numFmtId="1" fontId="0" fillId="8" borderId="5" xfId="0" applyNumberFormat="1" applyFill="1" applyBorder="1"/>
    <xf numFmtId="1" fontId="0" fillId="8" borderId="8" xfId="0" applyNumberFormat="1" applyFill="1" applyBorder="1"/>
    <xf numFmtId="164" fontId="5" fillId="5" borderId="2" xfId="0" applyNumberFormat="1" applyFont="1" applyFill="1" applyBorder="1"/>
    <xf numFmtId="164" fontId="5" fillId="5" borderId="3" xfId="0" applyNumberFormat="1" applyFont="1" applyFill="1" applyBorder="1"/>
    <xf numFmtId="164" fontId="5" fillId="5" borderId="5" xfId="0" applyNumberFormat="1" applyFont="1" applyFill="1" applyBorder="1"/>
    <xf numFmtId="164" fontId="5" fillId="5" borderId="6" xfId="0" applyNumberFormat="1" applyFont="1" applyFill="1" applyBorder="1"/>
    <xf numFmtId="164" fontId="5" fillId="5" borderId="8" xfId="0" applyNumberFormat="1" applyFont="1" applyFill="1" applyBorder="1"/>
    <xf numFmtId="164" fontId="5" fillId="5" borderId="9" xfId="0" applyNumberFormat="1" applyFont="1" applyFill="1" applyBorder="1"/>
    <xf numFmtId="0" fontId="9" fillId="0" borderId="0" xfId="0" applyFont="1" applyAlignment="1">
      <alignment wrapText="1"/>
    </xf>
    <xf numFmtId="0" fontId="10" fillId="0" borderId="0" xfId="0" applyFont="1"/>
    <xf numFmtId="0" fontId="0" fillId="9" borderId="0" xfId="0" applyFill="1"/>
    <xf numFmtId="0" fontId="1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6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r>
              <a:rPr lang="en-MY"/>
              <a:t>Projected Compound Growth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Starting Balance</c:v>
          </c:tx>
          <c:cat>
            <c:numRef>
              <c:f>Projection!$A$4:$A$44</c:f>
              <c:numCache>
                <c:formatCode>0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cat>
          <c:val>
            <c:numRef>
              <c:f>Projection!$B$4:$B$44</c:f>
              <c:numCache>
                <c:formatCode>\£#,##0</c:formatCode>
                <c:ptCount val="41"/>
                <c:pt idx="0">
                  <c:v>250</c:v>
                </c:pt>
                <c:pt idx="1">
                  <c:v>250</c:v>
                </c:pt>
                <c:pt idx="2">
                  <c:v>16336.240282704608</c:v>
                </c:pt>
                <c:pt idx="3">
                  <c:v>1067490.986297043</c:v>
                </c:pt>
                <c:pt idx="4">
                  <c:v>69755157.007079303</c:v>
                </c:pt>
                <c:pt idx="5">
                  <c:v>4558148023.301734</c:v>
                </c:pt>
                <c:pt idx="6">
                  <c:v>297852005411.1687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42-214C-AA6E-528FFF2DE649}"/>
            </c:ext>
          </c:extLst>
        </c:ser>
        <c:ser>
          <c:idx val="1"/>
          <c:order val="1"/>
          <c:tx>
            <c:v>Contributions</c:v>
          </c:tx>
          <c:cat>
            <c:numRef>
              <c:f>Projection!$A$4:$A$44</c:f>
              <c:numCache>
                <c:formatCode>0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cat>
          <c:val>
            <c:numRef>
              <c:f>Projection!$C$4:$C$44</c:f>
              <c:numCache>
                <c:formatCode>\£#,##0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42-214C-AA6E-528FFF2DE649}"/>
            </c:ext>
          </c:extLst>
        </c:ser>
        <c:ser>
          <c:idx val="2"/>
          <c:order val="2"/>
          <c:tx>
            <c:v>Growth</c:v>
          </c:tx>
          <c:cat>
            <c:numRef>
              <c:f>Projection!$A$4:$A$44</c:f>
              <c:numCache>
                <c:formatCode>0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cat>
          <c:val>
            <c:numRef>
              <c:f>Projection!$D$4:$D$44</c:f>
              <c:numCache>
                <c:formatCode>\£#,##0</c:formatCode>
                <c:ptCount val="41"/>
                <c:pt idx="0">
                  <c:v>0</c:v>
                </c:pt>
                <c:pt idx="1">
                  <c:v>16086.240282704608</c:v>
                </c:pt>
                <c:pt idx="2">
                  <c:v>1051154.7460143385</c:v>
                </c:pt>
                <c:pt idx="3">
                  <c:v>68687666.020782262</c:v>
                </c:pt>
                <c:pt idx="4">
                  <c:v>4488392866.2946548</c:v>
                </c:pt>
                <c:pt idx="5">
                  <c:v>293293857387.86694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42-214C-AA6E-528FFF2DE649}"/>
            </c:ext>
          </c:extLst>
        </c:ser>
        <c:ser>
          <c:idx val="3"/>
          <c:order val="3"/>
          <c:tx>
            <c:v>Ending Balance</c:v>
          </c:tx>
          <c:cat>
            <c:numRef>
              <c:f>Projection!$A$4:$A$44</c:f>
              <c:numCache>
                <c:formatCode>0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cat>
          <c:val>
            <c:numRef>
              <c:f>Projection!$E$4:$E$44</c:f>
              <c:numCache>
                <c:formatCode>\£#,##0</c:formatCode>
                <c:ptCount val="41"/>
                <c:pt idx="0">
                  <c:v>250</c:v>
                </c:pt>
                <c:pt idx="1">
                  <c:v>16336.240282704608</c:v>
                </c:pt>
                <c:pt idx="2">
                  <c:v>1067490.986297043</c:v>
                </c:pt>
                <c:pt idx="3">
                  <c:v>69755157.007079303</c:v>
                </c:pt>
                <c:pt idx="4">
                  <c:v>4558148023.301734</c:v>
                </c:pt>
                <c:pt idx="5">
                  <c:v>297852005411.1687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42-214C-AA6E-528FFF2DE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£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Starting Investment</c:v>
          </c:tx>
          <c:invertIfNegative val="1"/>
          <c:cat>
            <c:strRef>
              <c:f>Scenarios!$A$4:$A$7</c:f>
              <c:strCache>
                <c:ptCount val="4"/>
                <c:pt idx="0">
                  <c:v>Conservative</c:v>
                </c:pt>
                <c:pt idx="1">
                  <c:v>Balanced</c:v>
                </c:pt>
                <c:pt idx="2">
                  <c:v>Growth</c:v>
                </c:pt>
                <c:pt idx="3">
                  <c:v>High Growth</c:v>
                </c:pt>
              </c:strCache>
            </c:strRef>
          </c:cat>
          <c:val>
            <c:numRef>
              <c:f>Scenarios!$B$4:$B$7</c:f>
              <c:numCache>
                <c:formatCode>\£#,##0</c:formatCode>
                <c:ptCount val="4"/>
                <c:pt idx="0">
                  <c:v>250</c:v>
                </c:pt>
                <c:pt idx="1">
                  <c:v>250</c:v>
                </c:pt>
                <c:pt idx="2">
                  <c:v>250</c:v>
                </c:pt>
                <c:pt idx="3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6-2748-B2DD-94CD6420B25D}"/>
            </c:ext>
          </c:extLst>
        </c:ser>
        <c:ser>
          <c:idx val="1"/>
          <c:order val="1"/>
          <c:tx>
            <c:v>Monthly Contribution</c:v>
          </c:tx>
          <c:invertIfNegative val="1"/>
          <c:cat>
            <c:strRef>
              <c:f>Scenarios!$A$4:$A$7</c:f>
              <c:strCache>
                <c:ptCount val="4"/>
                <c:pt idx="0">
                  <c:v>Conservative</c:v>
                </c:pt>
                <c:pt idx="1">
                  <c:v>Balanced</c:v>
                </c:pt>
                <c:pt idx="2">
                  <c:v>Growth</c:v>
                </c:pt>
                <c:pt idx="3">
                  <c:v>High Growth</c:v>
                </c:pt>
              </c:strCache>
            </c:strRef>
          </c:cat>
          <c:val>
            <c:numRef>
              <c:f>Scenarios!$C$4:$C$7</c:f>
              <c:numCache>
                <c:formatCode>\£#,##0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D6-2748-B2DD-94CD6420B25D}"/>
            </c:ext>
          </c:extLst>
        </c:ser>
        <c:ser>
          <c:idx val="2"/>
          <c:order val="2"/>
          <c:tx>
            <c:v>Annual Return</c:v>
          </c:tx>
          <c:invertIfNegative val="1"/>
          <c:cat>
            <c:strRef>
              <c:f>Scenarios!$A$4:$A$7</c:f>
              <c:strCache>
                <c:ptCount val="4"/>
                <c:pt idx="0">
                  <c:v>Conservative</c:v>
                </c:pt>
                <c:pt idx="1">
                  <c:v>Balanced</c:v>
                </c:pt>
                <c:pt idx="2">
                  <c:v>Growth</c:v>
                </c:pt>
                <c:pt idx="3">
                  <c:v>High Growth</c:v>
                </c:pt>
              </c:strCache>
            </c:strRef>
          </c:cat>
          <c:val>
            <c:numRef>
              <c:f>Scenarios!$D$4:$D$7</c:f>
              <c:numCache>
                <c:formatCode>0.00%</c:formatCode>
                <c:ptCount val="4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D6-2748-B2DD-94CD6420B25D}"/>
            </c:ext>
          </c:extLst>
        </c:ser>
        <c:ser>
          <c:idx val="3"/>
          <c:order val="3"/>
          <c:tx>
            <c:v>Years</c:v>
          </c:tx>
          <c:invertIfNegative val="1"/>
          <c:cat>
            <c:strRef>
              <c:f>Scenarios!$A$4:$A$7</c:f>
              <c:strCache>
                <c:ptCount val="4"/>
                <c:pt idx="0">
                  <c:v>Conservative</c:v>
                </c:pt>
                <c:pt idx="1">
                  <c:v>Balanced</c:v>
                </c:pt>
                <c:pt idx="2">
                  <c:v>Growth</c:v>
                </c:pt>
                <c:pt idx="3">
                  <c:v>High Growth</c:v>
                </c:pt>
              </c:strCache>
            </c:strRef>
          </c:cat>
          <c:val>
            <c:numRef>
              <c:f>Scenarios!$E$4:$E$7</c:f>
              <c:numCache>
                <c:formatCode>0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D6-2748-B2DD-94CD6420B25D}"/>
            </c:ext>
          </c:extLst>
        </c:ser>
        <c:ser>
          <c:idx val="4"/>
          <c:order val="4"/>
          <c:tx>
            <c:v>Future Value</c:v>
          </c:tx>
          <c:invertIfNegative val="1"/>
          <c:cat>
            <c:strRef>
              <c:f>Scenarios!$A$4:$A$7</c:f>
              <c:strCache>
                <c:ptCount val="4"/>
                <c:pt idx="0">
                  <c:v>Conservative</c:v>
                </c:pt>
                <c:pt idx="1">
                  <c:v>Balanced</c:v>
                </c:pt>
                <c:pt idx="2">
                  <c:v>Growth</c:v>
                </c:pt>
                <c:pt idx="3">
                  <c:v>High Growth</c:v>
                </c:pt>
              </c:strCache>
            </c:strRef>
          </c:cat>
          <c:val>
            <c:numRef>
              <c:f>Scenarios!$F$4:$F$7</c:f>
              <c:numCache>
                <c:formatCode>\£#,##0</c:formatCode>
                <c:ptCount val="4"/>
                <c:pt idx="0">
                  <c:v>30455.545606329306</c:v>
                </c:pt>
                <c:pt idx="1">
                  <c:v>293150.98347677517</c:v>
                </c:pt>
                <c:pt idx="2">
                  <c:v>2598647.5835743011</c:v>
                </c:pt>
                <c:pt idx="3">
                  <c:v>297852005411.16882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D6-2748-B2DD-94CD6420B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£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B5" sqref="B5"/>
    </sheetView>
  </sheetViews>
  <sheetFormatPr baseColWidth="10" defaultColWidth="8.83203125" defaultRowHeight="14"/>
  <cols>
    <col min="1" max="1" width="35.5" customWidth="1"/>
    <col min="2" max="3" width="20" customWidth="1"/>
    <col min="4" max="4" width="35.1640625" customWidth="1"/>
    <col min="5" max="5" width="52.33203125" customWidth="1"/>
    <col min="6" max="6" width="22" customWidth="1"/>
    <col min="7" max="7" width="20" customWidth="1"/>
    <col min="8" max="8" width="18" customWidth="1"/>
  </cols>
  <sheetData>
    <row r="1" spans="1:8" ht="42.75" customHeight="1">
      <c r="A1" s="39" t="s">
        <v>41</v>
      </c>
      <c r="B1" s="39"/>
      <c r="C1" s="39"/>
      <c r="D1" s="39"/>
      <c r="E1" s="39"/>
      <c r="F1" s="39"/>
      <c r="G1" s="39"/>
      <c r="H1" s="39"/>
    </row>
    <row r="2" spans="1:8" ht="37.25" customHeight="1">
      <c r="A2" s="40" t="s">
        <v>51</v>
      </c>
      <c r="B2" s="40"/>
      <c r="C2" s="40"/>
      <c r="D2" s="40"/>
      <c r="E2" s="40"/>
      <c r="F2" s="40"/>
      <c r="G2" s="40"/>
      <c r="H2" s="40"/>
    </row>
    <row r="4" spans="1:8" ht="15">
      <c r="A4" s="3" t="s">
        <v>0</v>
      </c>
      <c r="B4" s="3" t="s">
        <v>1</v>
      </c>
      <c r="D4" s="3" t="s">
        <v>2</v>
      </c>
      <c r="E4" s="3" t="s">
        <v>3</v>
      </c>
    </row>
    <row r="5" spans="1:8" ht="15">
      <c r="A5" s="5" t="s">
        <v>4</v>
      </c>
      <c r="B5" s="6">
        <v>250</v>
      </c>
      <c r="D5" s="5" t="s">
        <v>5</v>
      </c>
      <c r="E5" s="9">
        <f>B5*(1+B7/B9)^(B8*B9)+B6*IF(B10="Beginning",(1+B7/B9),1)*(((1+B7/B9)^(B8*B9)-1)/(B7/B9))</f>
        <v>297852005411.16882</v>
      </c>
    </row>
    <row r="6" spans="1:8" ht="15">
      <c r="A6" s="5" t="s">
        <v>6</v>
      </c>
      <c r="B6" s="6">
        <v>0</v>
      </c>
      <c r="D6" s="5" t="s">
        <v>7</v>
      </c>
      <c r="E6" s="9">
        <f>B5+(B6*12*B8)</f>
        <v>250</v>
      </c>
    </row>
    <row r="7" spans="1:8" ht="15">
      <c r="A7" s="5" t="s">
        <v>8</v>
      </c>
      <c r="B7" s="7">
        <v>5</v>
      </c>
      <c r="D7" s="5" t="s">
        <v>9</v>
      </c>
      <c r="E7" s="9">
        <f>E5-E6</f>
        <v>297852005161.16882</v>
      </c>
    </row>
    <row r="8" spans="1:8" ht="15">
      <c r="A8" s="5" t="s">
        <v>10</v>
      </c>
      <c r="B8" s="8">
        <v>5</v>
      </c>
      <c r="D8" s="5" t="s">
        <v>11</v>
      </c>
      <c r="E8" s="10">
        <f>E5/E6</f>
        <v>1191408021.6446753</v>
      </c>
    </row>
    <row r="9" spans="1:8" ht="15">
      <c r="A9" s="5" t="s">
        <v>12</v>
      </c>
      <c r="B9" s="8">
        <v>12</v>
      </c>
      <c r="D9" s="5" t="s">
        <v>13</v>
      </c>
      <c r="E9" s="9">
        <f>E5*B7</f>
        <v>1489260027055.8442</v>
      </c>
    </row>
    <row r="10" spans="1:8" ht="15">
      <c r="A10" s="5" t="s">
        <v>14</v>
      </c>
      <c r="B10" s="4" t="s">
        <v>15</v>
      </c>
    </row>
    <row r="11" spans="1:8" ht="15">
      <c r="D11" s="41" t="s">
        <v>50</v>
      </c>
      <c r="E11" s="41"/>
      <c r="F11" s="41"/>
      <c r="G11" s="41"/>
      <c r="H11" s="41"/>
    </row>
    <row r="13" spans="1:8" ht="15">
      <c r="A13" s="42" t="s">
        <v>16</v>
      </c>
      <c r="B13" s="42"/>
      <c r="C13" s="42"/>
      <c r="D13" s="42"/>
      <c r="E13" s="42"/>
      <c r="F13" s="42"/>
      <c r="G13" s="42"/>
      <c r="H13" s="42"/>
    </row>
    <row r="14" spans="1:8" ht="31">
      <c r="A14" s="3" t="s">
        <v>17</v>
      </c>
      <c r="B14" s="11" t="s">
        <v>18</v>
      </c>
    </row>
    <row r="15" spans="1:8" ht="15">
      <c r="A15" s="3" t="s">
        <v>19</v>
      </c>
      <c r="B15" s="11"/>
    </row>
    <row r="16" spans="1:8" ht="61">
      <c r="A16" s="3" t="s">
        <v>20</v>
      </c>
      <c r="B16" s="11" t="s">
        <v>21</v>
      </c>
    </row>
    <row r="17" spans="1:2" ht="31">
      <c r="A17" s="3" t="s">
        <v>22</v>
      </c>
      <c r="B17" s="11" t="s">
        <v>46</v>
      </c>
    </row>
    <row r="20" spans="1:2" ht="23">
      <c r="B20" s="36"/>
    </row>
    <row r="23" spans="1:2" ht="20">
      <c r="A23" s="37"/>
      <c r="B23" s="37"/>
    </row>
    <row r="24" spans="1:2" ht="20">
      <c r="A24" s="37"/>
      <c r="B24" s="37"/>
    </row>
    <row r="25" spans="1:2" ht="20">
      <c r="A25" s="37" t="s">
        <v>44</v>
      </c>
      <c r="B25" s="37"/>
    </row>
    <row r="26" spans="1:2" ht="20">
      <c r="A26" s="37"/>
      <c r="B26" s="37"/>
    </row>
    <row r="27" spans="1:2" ht="20">
      <c r="A27" s="37" t="s">
        <v>42</v>
      </c>
      <c r="B27" s="37"/>
    </row>
    <row r="29" spans="1:2">
      <c r="A29" t="s">
        <v>43</v>
      </c>
    </row>
    <row r="31" spans="1:2">
      <c r="A31" t="s">
        <v>45</v>
      </c>
    </row>
  </sheetData>
  <mergeCells count="4">
    <mergeCell ref="A1:H1"/>
    <mergeCell ref="A2:H2"/>
    <mergeCell ref="D11:H11"/>
    <mergeCell ref="A13:H13"/>
  </mergeCells>
  <dataValidations count="1">
    <dataValidation type="list" sqref="B10" xr:uid="{00000000-0002-0000-0000-000000000000}">
      <formula1>"End,Beginning"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topLeftCell="B1" workbookViewId="0">
      <selection activeCell="G28" sqref="G28"/>
    </sheetView>
  </sheetViews>
  <sheetFormatPr baseColWidth="10" defaultColWidth="8.83203125" defaultRowHeight="14"/>
  <cols>
    <col min="1" max="1" width="24" customWidth="1"/>
    <col min="2" max="3" width="20" customWidth="1"/>
    <col min="4" max="4" width="18" customWidth="1"/>
    <col min="5" max="5" width="34.5" customWidth="1"/>
    <col min="6" max="6" width="25.33203125" customWidth="1"/>
    <col min="7" max="7" width="20" customWidth="1"/>
    <col min="8" max="8" width="18" customWidth="1"/>
  </cols>
  <sheetData>
    <row r="1" spans="1:8" ht="42.75" customHeight="1">
      <c r="A1" s="39" t="s">
        <v>23</v>
      </c>
      <c r="B1" s="39"/>
      <c r="C1" s="39"/>
      <c r="D1" s="39"/>
      <c r="E1" s="39"/>
      <c r="F1" s="39"/>
      <c r="G1" s="1"/>
      <c r="H1" s="1"/>
    </row>
    <row r="2" spans="1:8" ht="37.25" customHeight="1">
      <c r="A2" s="2"/>
      <c r="B2" s="2"/>
      <c r="C2" s="2"/>
      <c r="D2" s="2"/>
      <c r="E2" s="2"/>
      <c r="F2" s="2"/>
      <c r="G2" s="2"/>
      <c r="H2" s="2"/>
    </row>
    <row r="3" spans="1:8" ht="15">
      <c r="A3" s="3" t="s">
        <v>24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</row>
    <row r="4" spans="1:8">
      <c r="A4" s="21">
        <f>0</f>
        <v>0</v>
      </c>
      <c r="B4" s="15">
        <f>Calculator!$B$5</f>
        <v>250</v>
      </c>
      <c r="C4" s="15">
        <f>0</f>
        <v>0</v>
      </c>
      <c r="D4" s="15">
        <f>0</f>
        <v>0</v>
      </c>
      <c r="E4" s="15">
        <f>Calculator!$B$5</f>
        <v>250</v>
      </c>
      <c r="F4" s="16">
        <f>Calculator!$B$5</f>
        <v>250</v>
      </c>
    </row>
    <row r="5" spans="1:8">
      <c r="A5" s="22">
        <f t="shared" ref="A5:A44" si="0">A4+1</f>
        <v>1</v>
      </c>
      <c r="B5" s="17">
        <f t="shared" ref="B5:B44" si="1">E4</f>
        <v>250</v>
      </c>
      <c r="C5" s="17">
        <f>IF(A5&lt;=Calculator!$B$8,Calculator!$B$6*12,"")</f>
        <v>0</v>
      </c>
      <c r="D5" s="17">
        <f>IF(A5&lt;=Calculator!$B$8,E5-B5-C5,"")</f>
        <v>16086.240282704608</v>
      </c>
      <c r="E5" s="17">
        <f>IF(A5&lt;=Calculator!$B$8,B5*(1+Calculator!$B$7/Calculator!$B$9)^Calculator!$B$9+Calculator!$B$6*IF(Calculator!$B$10="Beginning",(1+Calculator!$B$7/Calculator!$B$9),1)*(((1+Calculator!$B$7/Calculator!$B$9)^Calculator!$B$9-1)/(Calculator!$B$7/Calculator!$B$9)),"")</f>
        <v>16336.240282704608</v>
      </c>
      <c r="F5" s="18">
        <f>IF(A5&lt;=Calculator!$B$8,F4+C5,"")</f>
        <v>250</v>
      </c>
    </row>
    <row r="6" spans="1:8">
      <c r="A6" s="22">
        <f t="shared" si="0"/>
        <v>2</v>
      </c>
      <c r="B6" s="17">
        <f t="shared" si="1"/>
        <v>16336.240282704608</v>
      </c>
      <c r="C6" s="17">
        <f>IF(A6&lt;=Calculator!$B$8,Calculator!$B$6*12,"")</f>
        <v>0</v>
      </c>
      <c r="D6" s="17">
        <f>IF(A6&lt;=Calculator!$B$8,E6-B6-C6,"")</f>
        <v>1051154.7460143385</v>
      </c>
      <c r="E6" s="17">
        <f>IF(A6&lt;=Calculator!$B$8,B6*(1+Calculator!$B$7/Calculator!$B$9)^Calculator!$B$9+Calculator!$B$6*IF(Calculator!$B$10="Beginning",(1+Calculator!$B$7/Calculator!$B$9),1)*(((1+Calculator!$B$7/Calculator!$B$9)^Calculator!$B$9-1)/(Calculator!$B$7/Calculator!$B$9)),"")</f>
        <v>1067490.986297043</v>
      </c>
      <c r="F6" s="18">
        <f>IF(A6&lt;=Calculator!$B$8,F5+C6,"")</f>
        <v>250</v>
      </c>
    </row>
    <row r="7" spans="1:8">
      <c r="A7" s="22">
        <f t="shared" si="0"/>
        <v>3</v>
      </c>
      <c r="B7" s="17">
        <f t="shared" si="1"/>
        <v>1067490.986297043</v>
      </c>
      <c r="C7" s="17">
        <f>IF(A7&lt;=Calculator!$B$8,Calculator!$B$6*12,"")</f>
        <v>0</v>
      </c>
      <c r="D7" s="17">
        <f>IF(A7&lt;=Calculator!$B$8,E7-B7-C7,"")</f>
        <v>68687666.020782262</v>
      </c>
      <c r="E7" s="17">
        <f>IF(A7&lt;=Calculator!$B$8,B7*(1+Calculator!$B$7/Calculator!$B$9)^Calculator!$B$9+Calculator!$B$6*IF(Calculator!$B$10="Beginning",(1+Calculator!$B$7/Calculator!$B$9),1)*(((1+Calculator!$B$7/Calculator!$B$9)^Calculator!$B$9-1)/(Calculator!$B$7/Calculator!$B$9)),"")</f>
        <v>69755157.007079303</v>
      </c>
      <c r="F7" s="18">
        <f>IF(A7&lt;=Calculator!$B$8,F6+C7,"")</f>
        <v>250</v>
      </c>
    </row>
    <row r="8" spans="1:8">
      <c r="A8" s="22">
        <f t="shared" si="0"/>
        <v>4</v>
      </c>
      <c r="B8" s="17">
        <f t="shared" si="1"/>
        <v>69755157.007079303</v>
      </c>
      <c r="C8" s="17">
        <f>IF(A8&lt;=Calculator!$B$8,Calculator!$B$6*12,"")</f>
        <v>0</v>
      </c>
      <c r="D8" s="17">
        <f>IF(A8&lt;=Calculator!$B$8,E8-B8-C8,"")</f>
        <v>4488392866.2946548</v>
      </c>
      <c r="E8" s="17">
        <f>IF(A8&lt;=Calculator!$B$8,B8*(1+Calculator!$B$7/Calculator!$B$9)^Calculator!$B$9+Calculator!$B$6*IF(Calculator!$B$10="Beginning",(1+Calculator!$B$7/Calculator!$B$9),1)*(((1+Calculator!$B$7/Calculator!$B$9)^Calculator!$B$9-1)/(Calculator!$B$7/Calculator!$B$9)),"")</f>
        <v>4558148023.301734</v>
      </c>
      <c r="F8" s="18">
        <f>IF(A8&lt;=Calculator!$B$8,F7+C8,"")</f>
        <v>250</v>
      </c>
    </row>
    <row r="9" spans="1:8">
      <c r="A9" s="22">
        <f t="shared" si="0"/>
        <v>5</v>
      </c>
      <c r="B9" s="17">
        <f t="shared" si="1"/>
        <v>4558148023.301734</v>
      </c>
      <c r="C9" s="17">
        <f>IF(A9&lt;=Calculator!$B$8,Calculator!$B$6*12,"")</f>
        <v>0</v>
      </c>
      <c r="D9" s="17">
        <f>IF(A9&lt;=Calculator!$B$8,E9-B9-C9,"")</f>
        <v>293293857387.86694</v>
      </c>
      <c r="E9" s="17">
        <f>IF(A9&lt;=Calculator!$B$8,B9*(1+Calculator!$B$7/Calculator!$B$9)^Calculator!$B$9+Calculator!$B$6*IF(Calculator!$B$10="Beginning",(1+Calculator!$B$7/Calculator!$B$9),1)*(((1+Calculator!$B$7/Calculator!$B$9)^Calculator!$B$9-1)/(Calculator!$B$7/Calculator!$B$9)),"")</f>
        <v>297852005411.1687</v>
      </c>
      <c r="F9" s="18">
        <f>IF(A9&lt;=Calculator!$B$8,F8+C9,"")</f>
        <v>250</v>
      </c>
    </row>
    <row r="10" spans="1:8">
      <c r="A10" s="22">
        <f t="shared" si="0"/>
        <v>6</v>
      </c>
      <c r="B10" s="17">
        <f t="shared" si="1"/>
        <v>297852005411.1687</v>
      </c>
      <c r="C10" s="17" t="str">
        <f>IF(A10&lt;=Calculator!$B$8,Calculator!$B$6*12,"")</f>
        <v/>
      </c>
      <c r="D10" s="17" t="str">
        <f>IF(A10&lt;=Calculator!$B$8,E10-B10-C10,"")</f>
        <v/>
      </c>
      <c r="E10" s="17" t="str">
        <f>IF(A10&lt;=Calculator!$B$8,B10*(1+Calculator!$B$7/Calculator!$B$9)^Calculator!$B$9+Calculator!$B$6*IF(Calculator!$B$10="Beginning",(1+Calculator!$B$7/Calculator!$B$9),1)*(((1+Calculator!$B$7/Calculator!$B$9)^Calculator!$B$9-1)/(Calculator!$B$7/Calculator!$B$9)),"")</f>
        <v/>
      </c>
      <c r="F10" s="18" t="str">
        <f>IF(A10&lt;=Calculator!$B$8,F9+C10,"")</f>
        <v/>
      </c>
    </row>
    <row r="11" spans="1:8">
      <c r="A11" s="22">
        <f t="shared" si="0"/>
        <v>7</v>
      </c>
      <c r="B11" s="17" t="str">
        <f t="shared" si="1"/>
        <v/>
      </c>
      <c r="C11" s="17" t="str">
        <f>IF(A11&lt;=Calculator!$B$8,Calculator!$B$6*12,"")</f>
        <v/>
      </c>
      <c r="D11" s="17" t="str">
        <f>IF(A11&lt;=Calculator!$B$8,E11-B11-C11,"")</f>
        <v/>
      </c>
      <c r="E11" s="17" t="str">
        <f>IF(A11&lt;=Calculator!$B$8,B11*(1+Calculator!$B$7/Calculator!$B$9)^Calculator!$B$9+Calculator!$B$6*IF(Calculator!$B$10="Beginning",(1+Calculator!$B$7/Calculator!$B$9),1)*(((1+Calculator!$B$7/Calculator!$B$9)^Calculator!$B$9-1)/(Calculator!$B$7/Calculator!$B$9)),"")</f>
        <v/>
      </c>
      <c r="F11" s="18" t="str">
        <f>IF(A11&lt;=Calculator!$B$8,F10+C11,"")</f>
        <v/>
      </c>
    </row>
    <row r="12" spans="1:8">
      <c r="A12" s="22">
        <f t="shared" si="0"/>
        <v>8</v>
      </c>
      <c r="B12" s="17" t="str">
        <f t="shared" si="1"/>
        <v/>
      </c>
      <c r="C12" s="17" t="str">
        <f>IF(A12&lt;=Calculator!$B$8,Calculator!$B$6*12,"")</f>
        <v/>
      </c>
      <c r="D12" s="17" t="str">
        <f>IF(A12&lt;=Calculator!$B$8,E12-B12-C12,"")</f>
        <v/>
      </c>
      <c r="E12" s="17" t="str">
        <f>IF(A12&lt;=Calculator!$B$8,B12*(1+Calculator!$B$7/Calculator!$B$9)^Calculator!$B$9+Calculator!$B$6*IF(Calculator!$B$10="Beginning",(1+Calculator!$B$7/Calculator!$B$9),1)*(((1+Calculator!$B$7/Calculator!$B$9)^Calculator!$B$9-1)/(Calculator!$B$7/Calculator!$B$9)),"")</f>
        <v/>
      </c>
      <c r="F12" s="18" t="str">
        <f>IF(A12&lt;=Calculator!$B$8,F11+C12,"")</f>
        <v/>
      </c>
    </row>
    <row r="13" spans="1:8">
      <c r="A13" s="22">
        <f t="shared" si="0"/>
        <v>9</v>
      </c>
      <c r="B13" s="17" t="str">
        <f t="shared" si="1"/>
        <v/>
      </c>
      <c r="C13" s="17" t="str">
        <f>IF(A13&lt;=Calculator!$B$8,Calculator!$B$6*12,"")</f>
        <v/>
      </c>
      <c r="D13" s="17" t="str">
        <f>IF(A13&lt;=Calculator!$B$8,E13-B13-C13,"")</f>
        <v/>
      </c>
      <c r="E13" s="17" t="str">
        <f>IF(A13&lt;=Calculator!$B$8,B13*(1+Calculator!$B$7/Calculator!$B$9)^Calculator!$B$9+Calculator!$B$6*IF(Calculator!$B$10="Beginning",(1+Calculator!$B$7/Calculator!$B$9),1)*(((1+Calculator!$B$7/Calculator!$B$9)^Calculator!$B$9-1)/(Calculator!$B$7/Calculator!$B$9)),"")</f>
        <v/>
      </c>
      <c r="F13" s="18" t="str">
        <f>IF(A13&lt;=Calculator!$B$8,F12+C13,"")</f>
        <v/>
      </c>
    </row>
    <row r="14" spans="1:8">
      <c r="A14" s="22">
        <f t="shared" si="0"/>
        <v>10</v>
      </c>
      <c r="B14" s="17" t="str">
        <f t="shared" si="1"/>
        <v/>
      </c>
      <c r="C14" s="17" t="str">
        <f>IF(A14&lt;=Calculator!$B$8,Calculator!$B$6*12,"")</f>
        <v/>
      </c>
      <c r="D14" s="17" t="str">
        <f>IF(A14&lt;=Calculator!$B$8,E14-B14-C14,"")</f>
        <v/>
      </c>
      <c r="E14" s="17" t="str">
        <f>IF(A14&lt;=Calculator!$B$8,B14*(1+Calculator!$B$7/Calculator!$B$9)^Calculator!$B$9+Calculator!$B$6*IF(Calculator!$B$10="Beginning",(1+Calculator!$B$7/Calculator!$B$9),1)*(((1+Calculator!$B$7/Calculator!$B$9)^Calculator!$B$9-1)/(Calculator!$B$7/Calculator!$B$9)),"")</f>
        <v/>
      </c>
      <c r="F14" s="18" t="str">
        <f>IF(A14&lt;=Calculator!$B$8,F13+C14,"")</f>
        <v/>
      </c>
    </row>
    <row r="15" spans="1:8">
      <c r="A15" s="22">
        <f t="shared" si="0"/>
        <v>11</v>
      </c>
      <c r="B15" s="17" t="str">
        <f t="shared" si="1"/>
        <v/>
      </c>
      <c r="C15" s="17" t="str">
        <f>IF(A15&lt;=Calculator!$B$8,Calculator!$B$6*12,"")</f>
        <v/>
      </c>
      <c r="D15" s="17" t="str">
        <f>IF(A15&lt;=Calculator!$B$8,E15-B15-C15,"")</f>
        <v/>
      </c>
      <c r="E15" s="17" t="str">
        <f>IF(A15&lt;=Calculator!$B$8,B15*(1+Calculator!$B$7/Calculator!$B$9)^Calculator!$B$9+Calculator!$B$6*IF(Calculator!$B$10="Beginning",(1+Calculator!$B$7/Calculator!$B$9),1)*(((1+Calculator!$B$7/Calculator!$B$9)^Calculator!$B$9-1)/(Calculator!$B$7/Calculator!$B$9)),"")</f>
        <v/>
      </c>
      <c r="F15" s="18" t="str">
        <f>IF(A15&lt;=Calculator!$B$8,F14+C15,"")</f>
        <v/>
      </c>
    </row>
    <row r="16" spans="1:8">
      <c r="A16" s="22">
        <f t="shared" si="0"/>
        <v>12</v>
      </c>
      <c r="B16" s="17" t="str">
        <f t="shared" si="1"/>
        <v/>
      </c>
      <c r="C16" s="17" t="str">
        <f>IF(A16&lt;=Calculator!$B$8,Calculator!$B$6*12,"")</f>
        <v/>
      </c>
      <c r="D16" s="17" t="str">
        <f>IF(A16&lt;=Calculator!$B$8,E16-B16-C16,"")</f>
        <v/>
      </c>
      <c r="E16" s="17" t="str">
        <f>IF(A16&lt;=Calculator!$B$8,B16*(1+Calculator!$B$7/Calculator!$B$9)^Calculator!$B$9+Calculator!$B$6*IF(Calculator!$B$10="Beginning",(1+Calculator!$B$7/Calculator!$B$9),1)*(((1+Calculator!$B$7/Calculator!$B$9)^Calculator!$B$9-1)/(Calculator!$B$7/Calculator!$B$9)),"")</f>
        <v/>
      </c>
      <c r="F16" s="18" t="str">
        <f>IF(A16&lt;=Calculator!$B$8,F15+C16,"")</f>
        <v/>
      </c>
    </row>
    <row r="17" spans="1:13">
      <c r="A17" s="22">
        <f t="shared" si="0"/>
        <v>13</v>
      </c>
      <c r="B17" s="17" t="str">
        <f t="shared" si="1"/>
        <v/>
      </c>
      <c r="C17" s="17"/>
      <c r="D17" s="17" t="str">
        <f>IF(A17&lt;=Calculator!$B$8,E17-B17-C17,"")</f>
        <v/>
      </c>
      <c r="E17" s="17" t="str">
        <f>IF(A17&lt;=Calculator!$B$8,B17*(1+Calculator!$B$7/Calculator!$B$9)^Calculator!$B$9+Calculator!$B$6*IF(Calculator!$B$10="Beginning",(1+Calculator!$B$7/Calculator!$B$9),1)*(((1+Calculator!$B$7/Calculator!$B$9)^Calculator!$B$9-1)/(Calculator!$B$7/Calculator!$B$9)),"")</f>
        <v/>
      </c>
      <c r="F17" s="18" t="str">
        <f>IF(A17&lt;=Calculator!$B$8,F16+C17,"")</f>
        <v/>
      </c>
    </row>
    <row r="18" spans="1:13">
      <c r="A18" s="22">
        <f t="shared" si="0"/>
        <v>14</v>
      </c>
      <c r="B18" s="17" t="str">
        <f t="shared" si="1"/>
        <v/>
      </c>
      <c r="C18" s="17" t="str">
        <f>IF(A18&lt;=Calculator!$B$8,Calculator!$B$6*12,"")</f>
        <v/>
      </c>
      <c r="D18" s="17" t="str">
        <f>IF(A18&lt;=Calculator!$B$8,E18-B18-C18,"")</f>
        <v/>
      </c>
      <c r="E18" s="17" t="str">
        <f>IF(A18&lt;=Calculator!$B$8,B18*(1+Calculator!$B$7/Calculator!$B$9)^Calculator!$B$9+Calculator!$B$6*IF(Calculator!$B$10="Beginning",(1+Calculator!$B$7/Calculator!$B$9),1)*(((1+Calculator!$B$7/Calculator!$B$9)^Calculator!$B$9-1)/(Calculator!$B$7/Calculator!$B$9)),"")</f>
        <v/>
      </c>
      <c r="F18" s="18" t="str">
        <f>IF(A18&lt;=Calculator!$B$8,F17+C18,"")</f>
        <v/>
      </c>
    </row>
    <row r="19" spans="1:13">
      <c r="A19" s="22">
        <f t="shared" si="0"/>
        <v>15</v>
      </c>
      <c r="B19" s="17" t="str">
        <f t="shared" si="1"/>
        <v/>
      </c>
      <c r="C19" s="17"/>
      <c r="D19" s="17"/>
      <c r="E19" s="17" t="str">
        <f>IF(A19&lt;=Calculator!$B$8,B19*(1+Calculator!$B$7/Calculator!$B$9)^Calculator!$B$9+Calculator!$B$6*IF(Calculator!$B$10="Beginning",(1+Calculator!$B$7/Calculator!$B$9),1)*(((1+Calculator!$B$7/Calculator!$B$9)^Calculator!$B$9-1)/(Calculator!$B$7/Calculator!$B$9)),"")</f>
        <v/>
      </c>
      <c r="F19" s="18" t="str">
        <f>IF(A19&lt;=Calculator!$B$8,F18+C19,"")</f>
        <v/>
      </c>
    </row>
    <row r="20" spans="1:13">
      <c r="A20" s="22">
        <f t="shared" si="0"/>
        <v>16</v>
      </c>
      <c r="B20" s="17" t="str">
        <f t="shared" si="1"/>
        <v/>
      </c>
      <c r="C20" s="17" t="str">
        <f>IF(A20&lt;=Calculator!$B$8,Calculator!$B$6*12,"")</f>
        <v/>
      </c>
      <c r="D20" s="17" t="str">
        <f>IF(A20&lt;=Calculator!$B$8,E20-B20-C20,"")</f>
        <v/>
      </c>
      <c r="E20" s="17" t="str">
        <f>IF(A20&lt;=Calculator!$B$8,B20*(1+Calculator!$B$7/Calculator!$B$9)^Calculator!$B$9+Calculator!$B$6*IF(Calculator!$B$10="Beginning",(1+Calculator!$B$7/Calculator!$B$9),1)*(((1+Calculator!$B$7/Calculator!$B$9)^Calculator!$B$9-1)/(Calculator!$B$7/Calculator!$B$9)),"")</f>
        <v/>
      </c>
      <c r="F20" s="18" t="str">
        <f>IF(A20&lt;=Calculator!$B$8,F19+C20,"")</f>
        <v/>
      </c>
    </row>
    <row r="21" spans="1:13">
      <c r="A21" s="22">
        <f t="shared" si="0"/>
        <v>17</v>
      </c>
      <c r="B21" s="17" t="str">
        <f t="shared" si="1"/>
        <v/>
      </c>
      <c r="C21" s="17" t="str">
        <f>IF(A21&lt;=Calculator!$B$8,Calculator!$B$6*12,"")</f>
        <v/>
      </c>
      <c r="D21" s="17" t="str">
        <f>IF(A21&lt;=Calculator!$B$8,E21-B21-C21,"")</f>
        <v/>
      </c>
      <c r="E21" s="17" t="str">
        <f>IF(A21&lt;=Calculator!$B$8,B21*(1+Calculator!$B$7/Calculator!$B$9)^Calculator!$B$9+Calculator!$B$6*IF(Calculator!$B$10="Beginning",(1+Calculator!$B$7/Calculator!$B$9),1)*(((1+Calculator!$B$7/Calculator!$B$9)^Calculator!$B$9-1)/(Calculator!$B$7/Calculator!$B$9)),"")</f>
        <v/>
      </c>
      <c r="F21" s="18" t="str">
        <f>IF(A21&lt;=Calculator!$B$8,F20+C21,"")</f>
        <v/>
      </c>
    </row>
    <row r="22" spans="1:13">
      <c r="A22" s="22">
        <f t="shared" si="0"/>
        <v>18</v>
      </c>
      <c r="B22" s="17" t="str">
        <f t="shared" si="1"/>
        <v/>
      </c>
      <c r="C22" s="17" t="str">
        <f>IF(A22&lt;=Calculator!$B$8,Calculator!$B$6*12,"")</f>
        <v/>
      </c>
      <c r="D22" s="17" t="str">
        <f>IF(A22&lt;=Calculator!$B$8,E22-B22-C22,"")</f>
        <v/>
      </c>
      <c r="E22" s="17" t="str">
        <f>IF(A22&lt;=Calculator!$B$8,B22*(1+Calculator!$B$7/Calculator!$B$9)^Calculator!$B$9+Calculator!$B$6*IF(Calculator!$B$10="Beginning",(1+Calculator!$B$7/Calculator!$B$9),1)*(((1+Calculator!$B$7/Calculator!$B$9)^Calculator!$B$9-1)/(Calculator!$B$7/Calculator!$B$9)),"")</f>
        <v/>
      </c>
      <c r="F22" s="18" t="str">
        <f>IF(A22&lt;=Calculator!$B$8,F21+C22,"")</f>
        <v/>
      </c>
    </row>
    <row r="23" spans="1:13">
      <c r="A23" s="22">
        <f t="shared" si="0"/>
        <v>19</v>
      </c>
      <c r="B23" s="17" t="str">
        <f t="shared" si="1"/>
        <v/>
      </c>
      <c r="C23" s="17" t="str">
        <f>IF(A23&lt;=Calculator!$B$8,Calculator!$B$6*12,"")</f>
        <v/>
      </c>
      <c r="D23" s="17" t="str">
        <f>IF(A23&lt;=Calculator!$B$8,E23-B23-C23,"")</f>
        <v/>
      </c>
      <c r="E23" s="17" t="str">
        <f>IF(A23&lt;=Calculator!$B$8,B23*(1+Calculator!$B$7/Calculator!$B$9)^Calculator!$B$9+Calculator!$B$6*IF(Calculator!$B$10="Beginning",(1+Calculator!$B$7/Calculator!$B$9),1)*(((1+Calculator!$B$7/Calculator!$B$9)^Calculator!$B$9-1)/(Calculator!$B$7/Calculator!$B$9)),"")</f>
        <v/>
      </c>
      <c r="F23" s="18" t="str">
        <f>IF(A23&lt;=Calculator!$B$8,F22+C23,"")</f>
        <v/>
      </c>
    </row>
    <row r="24" spans="1:13">
      <c r="A24" s="22">
        <f t="shared" si="0"/>
        <v>20</v>
      </c>
      <c r="B24" s="17" t="str">
        <f t="shared" si="1"/>
        <v/>
      </c>
      <c r="C24" s="17" t="str">
        <f>IF(A24&lt;=Calculator!$B$8,Calculator!$B$6*12,"")</f>
        <v/>
      </c>
      <c r="D24" s="17" t="str">
        <f>IF(A24&lt;=Calculator!$B$8,E24-B24-C24,"")</f>
        <v/>
      </c>
      <c r="E24" s="17" t="str">
        <f>IF(A24&lt;=Calculator!$B$8,B24*(1+Calculator!$B$7/Calculator!$B$9)^Calculator!$B$9+Calculator!$B$6*IF(Calculator!$B$10="Beginning",(1+Calculator!$B$7/Calculator!$B$9),1)*(((1+Calculator!$B$7/Calculator!$B$9)^Calculator!$B$9-1)/(Calculator!$B$7/Calculator!$B$9)),"")</f>
        <v/>
      </c>
      <c r="F24" s="18" t="str">
        <f>IF(A24&lt;=Calculator!$B$8,F23+C24,"")</f>
        <v/>
      </c>
      <c r="G24" s="38"/>
      <c r="H24" s="38"/>
      <c r="I24" s="38"/>
      <c r="J24" s="38"/>
      <c r="K24" s="38"/>
      <c r="L24" s="38"/>
      <c r="M24" s="38"/>
    </row>
    <row r="25" spans="1:13">
      <c r="A25" s="22">
        <f t="shared" si="0"/>
        <v>21</v>
      </c>
      <c r="B25" s="17" t="str">
        <f t="shared" si="1"/>
        <v/>
      </c>
      <c r="C25" s="17" t="str">
        <f>IF(A25&lt;=Calculator!$B$8,Calculator!$B$6*12,"")</f>
        <v/>
      </c>
      <c r="D25" s="17" t="str">
        <f>IF(A25&lt;=Calculator!$B$8,E25-B25-C25,"")</f>
        <v/>
      </c>
      <c r="E25" s="17" t="str">
        <f>IF(A25&lt;=Calculator!$B$8,B25*(1+Calculator!$B$7/Calculator!$B$9)^Calculator!$B$9+Calculator!$B$6*IF(Calculator!$B$10="Beginning",(1+Calculator!$B$7/Calculator!$B$9),1)*(((1+Calculator!$B$7/Calculator!$B$9)^Calculator!$B$9-1)/(Calculator!$B$7/Calculator!$B$9)),"")</f>
        <v/>
      </c>
      <c r="F25" s="18" t="str">
        <f>IF(A25&lt;=Calculator!$B$8,F24+C25,"")</f>
        <v/>
      </c>
      <c r="G25" s="38" t="s">
        <v>47</v>
      </c>
      <c r="H25" s="38"/>
      <c r="I25" s="38"/>
      <c r="J25" s="38"/>
      <c r="K25" s="38"/>
      <c r="L25" s="38"/>
      <c r="M25" s="38"/>
    </row>
    <row r="26" spans="1:13">
      <c r="A26" s="22">
        <f t="shared" si="0"/>
        <v>22</v>
      </c>
      <c r="B26" s="17" t="str">
        <f t="shared" si="1"/>
        <v/>
      </c>
      <c r="C26" s="17" t="str">
        <f>IF(A26&lt;=Calculator!$B$8,Calculator!$B$6*12,"")</f>
        <v/>
      </c>
      <c r="D26" s="17" t="str">
        <f>IF(A26&lt;=Calculator!$B$8,E26-B26-C26,"")</f>
        <v/>
      </c>
      <c r="E26" s="17" t="str">
        <f>IF(A26&lt;=Calculator!$B$8,B26*(1+Calculator!$B$7/Calculator!$B$9)^Calculator!$B$9+Calculator!$B$6*IF(Calculator!$B$10="Beginning",(1+Calculator!$B$7/Calculator!$B$9),1)*(((1+Calculator!$B$7/Calculator!$B$9)^Calculator!$B$9-1)/(Calculator!$B$7/Calculator!$B$9)),"")</f>
        <v/>
      </c>
      <c r="F26" s="18" t="str">
        <f>IF(A26&lt;=Calculator!$B$8,F25+C26,"")</f>
        <v/>
      </c>
      <c r="G26" s="38" t="s">
        <v>48</v>
      </c>
      <c r="H26" s="38"/>
      <c r="I26" s="38"/>
      <c r="J26" s="38"/>
      <c r="K26" s="38"/>
      <c r="L26" s="38"/>
      <c r="M26" s="38"/>
    </row>
    <row r="27" spans="1:13">
      <c r="A27" s="22">
        <f t="shared" si="0"/>
        <v>23</v>
      </c>
      <c r="B27" s="17" t="str">
        <f t="shared" si="1"/>
        <v/>
      </c>
      <c r="C27" s="17" t="str">
        <f>IF(A27&lt;=Calculator!$B$8,Calculator!$B$6*12,"")</f>
        <v/>
      </c>
      <c r="D27" s="17" t="str">
        <f>IF(A27&lt;=Calculator!$B$8,E27-B27-C27,"")</f>
        <v/>
      </c>
      <c r="E27" s="17" t="str">
        <f>IF(A27&lt;=Calculator!$B$8,B27*(1+Calculator!$B$7/Calculator!$B$9)^Calculator!$B$9+Calculator!$B$6*IF(Calculator!$B$10="Beginning",(1+Calculator!$B$7/Calculator!$B$9),1)*(((1+Calculator!$B$7/Calculator!$B$9)^Calculator!$B$9-1)/(Calculator!$B$7/Calculator!$B$9)),"")</f>
        <v/>
      </c>
      <c r="F27" s="18" t="str">
        <f>IF(A27&lt;=Calculator!$B$8,F26+C27,"")</f>
        <v/>
      </c>
      <c r="G27" s="38" t="s">
        <v>49</v>
      </c>
      <c r="H27" s="38"/>
      <c r="I27" s="38"/>
      <c r="J27" s="38"/>
      <c r="K27" s="38"/>
      <c r="L27" s="38"/>
      <c r="M27" s="38"/>
    </row>
    <row r="28" spans="1:13">
      <c r="A28" s="22">
        <f t="shared" si="0"/>
        <v>24</v>
      </c>
      <c r="B28" s="17" t="str">
        <f t="shared" si="1"/>
        <v/>
      </c>
      <c r="C28" s="17" t="str">
        <f>IF(A28&lt;=Calculator!$B$8,Calculator!$B$6*12,"")</f>
        <v/>
      </c>
      <c r="D28" s="17" t="str">
        <f>IF(A28&lt;=Calculator!$B$8,E28-B28-C28,"")</f>
        <v/>
      </c>
      <c r="E28" s="17" t="str">
        <f>IF(A28&lt;=Calculator!$B$8,B28*(1+Calculator!$B$7/Calculator!$B$9)^Calculator!$B$9+Calculator!$B$6*IF(Calculator!$B$10="Beginning",(1+Calculator!$B$7/Calculator!$B$9),1)*(((1+Calculator!$B$7/Calculator!$B$9)^Calculator!$B$9-1)/(Calculator!$B$7/Calculator!$B$9)),"")</f>
        <v/>
      </c>
      <c r="F28" s="18" t="str">
        <f>IF(A28&lt;=Calculator!$B$8,F27+C28,"")</f>
        <v/>
      </c>
      <c r="G28" s="38"/>
      <c r="H28" s="38"/>
      <c r="I28" s="38"/>
      <c r="J28" s="38"/>
      <c r="K28" s="38"/>
      <c r="L28" s="38"/>
      <c r="M28" s="38"/>
    </row>
    <row r="29" spans="1:13">
      <c r="A29" s="22">
        <f t="shared" si="0"/>
        <v>25</v>
      </c>
      <c r="B29" s="17" t="str">
        <f t="shared" si="1"/>
        <v/>
      </c>
      <c r="C29" s="17" t="str">
        <f>IF(A29&lt;=Calculator!$B$8,Calculator!$B$6*12,"")</f>
        <v/>
      </c>
      <c r="D29" s="17" t="str">
        <f>IF(A29&lt;=Calculator!$B$8,E29-B29-C29,"")</f>
        <v/>
      </c>
      <c r="E29" s="17" t="str">
        <f>IF(A29&lt;=Calculator!$B$8,B29*(1+Calculator!$B$7/Calculator!$B$9)^Calculator!$B$9+Calculator!$B$6*IF(Calculator!$B$10="Beginning",(1+Calculator!$B$7/Calculator!$B$9),1)*(((1+Calculator!$B$7/Calculator!$B$9)^Calculator!$B$9-1)/(Calculator!$B$7/Calculator!$B$9)),"")</f>
        <v/>
      </c>
      <c r="F29" s="18" t="str">
        <f>IF(A29&lt;=Calculator!$B$8,F28+C29,"")</f>
        <v/>
      </c>
      <c r="G29" s="38"/>
      <c r="H29" s="38"/>
      <c r="I29" s="38"/>
      <c r="J29" s="38"/>
      <c r="K29" s="38"/>
      <c r="L29" s="38"/>
      <c r="M29" s="38"/>
    </row>
    <row r="30" spans="1:13">
      <c r="A30" s="22">
        <f t="shared" si="0"/>
        <v>26</v>
      </c>
      <c r="B30" s="17" t="str">
        <f t="shared" si="1"/>
        <v/>
      </c>
      <c r="C30" s="17" t="str">
        <f>IF(A30&lt;=Calculator!$B$8,Calculator!$B$6*12,"")</f>
        <v/>
      </c>
      <c r="D30" s="17" t="str">
        <f>IF(A30&lt;=Calculator!$B$8,E30-B30-C30,"")</f>
        <v/>
      </c>
      <c r="E30" s="17" t="str">
        <f>IF(A30&lt;=Calculator!$B$8,B30*(1+Calculator!$B$7/Calculator!$B$9)^Calculator!$B$9+Calculator!$B$6*IF(Calculator!$B$10="Beginning",(1+Calculator!$B$7/Calculator!$B$9),1)*(((1+Calculator!$B$7/Calculator!$B$9)^Calculator!$B$9-1)/(Calculator!$B$7/Calculator!$B$9)),"")</f>
        <v/>
      </c>
      <c r="F30" s="18" t="str">
        <f>IF(A30&lt;=Calculator!$B$8,F29+C30,"")</f>
        <v/>
      </c>
      <c r="G30" s="38"/>
      <c r="H30" s="38"/>
      <c r="I30" s="38"/>
      <c r="J30" s="38"/>
      <c r="K30" s="38"/>
      <c r="L30" s="38"/>
      <c r="M30" s="38"/>
    </row>
    <row r="31" spans="1:13">
      <c r="A31" s="22">
        <f t="shared" si="0"/>
        <v>27</v>
      </c>
      <c r="B31" s="17" t="str">
        <f t="shared" si="1"/>
        <v/>
      </c>
      <c r="C31" s="17" t="str">
        <f>IF(A31&lt;=Calculator!$B$8,Calculator!$B$6*12,"")</f>
        <v/>
      </c>
      <c r="D31" s="17" t="str">
        <f>IF(A31&lt;=Calculator!$B$8,E31-B31-C31,"")</f>
        <v/>
      </c>
      <c r="E31" s="17" t="str">
        <f>IF(A31&lt;=Calculator!$B$8,B31*(1+Calculator!$B$7/Calculator!$B$9)^Calculator!$B$9+Calculator!$B$6*IF(Calculator!$B$10="Beginning",(1+Calculator!$B$7/Calculator!$B$9),1)*(((1+Calculator!$B$7/Calculator!$B$9)^Calculator!$B$9-1)/(Calculator!$B$7/Calculator!$B$9)),"")</f>
        <v/>
      </c>
      <c r="F31" s="18" t="str">
        <f>IF(A31&lt;=Calculator!$B$8,F30+C31,"")</f>
        <v/>
      </c>
    </row>
    <row r="32" spans="1:13">
      <c r="A32" s="22">
        <f t="shared" si="0"/>
        <v>28</v>
      </c>
      <c r="B32" s="17" t="str">
        <f t="shared" si="1"/>
        <v/>
      </c>
      <c r="C32" s="17" t="str">
        <f>IF(A32&lt;=Calculator!$B$8,Calculator!$B$6*12,"")</f>
        <v/>
      </c>
      <c r="D32" s="17" t="str">
        <f>IF(A32&lt;=Calculator!$B$8,E32-B32-C32,"")</f>
        <v/>
      </c>
      <c r="E32" s="17" t="str">
        <f>IF(A32&lt;=Calculator!$B$8,B32*(1+Calculator!$B$7/Calculator!$B$9)^Calculator!$B$9+Calculator!$B$6*IF(Calculator!$B$10="Beginning",(1+Calculator!$B$7/Calculator!$B$9),1)*(((1+Calculator!$B$7/Calculator!$B$9)^Calculator!$B$9-1)/(Calculator!$B$7/Calculator!$B$9)),"")</f>
        <v/>
      </c>
      <c r="F32" s="18" t="str">
        <f>IF(A32&lt;=Calculator!$B$8,F31+C32,"")</f>
        <v/>
      </c>
    </row>
    <row r="33" spans="1:6">
      <c r="A33" s="22">
        <f t="shared" si="0"/>
        <v>29</v>
      </c>
      <c r="B33" s="17" t="str">
        <f t="shared" si="1"/>
        <v/>
      </c>
      <c r="C33" s="17" t="str">
        <f>IF(A33&lt;=Calculator!$B$8,Calculator!$B$6*12,"")</f>
        <v/>
      </c>
      <c r="D33" s="17" t="str">
        <f>IF(A33&lt;=Calculator!$B$8,E33-B33-C33,"")</f>
        <v/>
      </c>
      <c r="E33" s="17" t="str">
        <f>IF(A33&lt;=Calculator!$B$8,B33*(1+Calculator!$B$7/Calculator!$B$9)^Calculator!$B$9+Calculator!$B$6*IF(Calculator!$B$10="Beginning",(1+Calculator!$B$7/Calculator!$B$9),1)*(((1+Calculator!$B$7/Calculator!$B$9)^Calculator!$B$9-1)/(Calculator!$B$7/Calculator!$B$9)),"")</f>
        <v/>
      </c>
      <c r="F33" s="18" t="str">
        <f>IF(A33&lt;=Calculator!$B$8,F32+C33,"")</f>
        <v/>
      </c>
    </row>
    <row r="34" spans="1:6">
      <c r="A34" s="22">
        <f t="shared" si="0"/>
        <v>30</v>
      </c>
      <c r="B34" s="17" t="str">
        <f t="shared" si="1"/>
        <v/>
      </c>
      <c r="C34" s="17" t="str">
        <f>IF(A34&lt;=Calculator!$B$8,Calculator!$B$6*12,"")</f>
        <v/>
      </c>
      <c r="D34" s="17" t="str">
        <f>IF(A34&lt;=Calculator!$B$8,E34-B34-C34,"")</f>
        <v/>
      </c>
      <c r="E34" s="17" t="str">
        <f>IF(A34&lt;=Calculator!$B$8,B34*(1+Calculator!$B$7/Calculator!$B$9)^Calculator!$B$9+Calculator!$B$6*IF(Calculator!$B$10="Beginning",(1+Calculator!$B$7/Calculator!$B$9),1)*(((1+Calculator!$B$7/Calculator!$B$9)^Calculator!$B$9-1)/(Calculator!$B$7/Calculator!$B$9)),"")</f>
        <v/>
      </c>
      <c r="F34" s="18" t="str">
        <f>IF(A34&lt;=Calculator!$B$8,F33+C34,"")</f>
        <v/>
      </c>
    </row>
    <row r="35" spans="1:6">
      <c r="A35" s="22">
        <f t="shared" si="0"/>
        <v>31</v>
      </c>
      <c r="B35" s="17" t="str">
        <f t="shared" si="1"/>
        <v/>
      </c>
      <c r="C35" s="17" t="str">
        <f>IF(A35&lt;=Calculator!$B$8,Calculator!$B$6*12,"")</f>
        <v/>
      </c>
      <c r="D35" s="17" t="str">
        <f>IF(A35&lt;=Calculator!$B$8,E35-B35-C35,"")</f>
        <v/>
      </c>
      <c r="E35" s="17" t="str">
        <f>IF(A35&lt;=Calculator!$B$8,B35*(1+Calculator!$B$7/Calculator!$B$9)^Calculator!$B$9+Calculator!$B$6*IF(Calculator!$B$10="Beginning",(1+Calculator!$B$7/Calculator!$B$9),1)*(((1+Calculator!$B$7/Calculator!$B$9)^Calculator!$B$9-1)/(Calculator!$B$7/Calculator!$B$9)),"")</f>
        <v/>
      </c>
      <c r="F35" s="18" t="str">
        <f>IF(A35&lt;=Calculator!$B$8,F34+C35,"")</f>
        <v/>
      </c>
    </row>
    <row r="36" spans="1:6">
      <c r="A36" s="22">
        <f t="shared" si="0"/>
        <v>32</v>
      </c>
      <c r="B36" s="17" t="str">
        <f t="shared" si="1"/>
        <v/>
      </c>
      <c r="C36" s="17" t="str">
        <f>IF(A36&lt;=Calculator!$B$8,Calculator!$B$6*12,"")</f>
        <v/>
      </c>
      <c r="D36" s="17" t="str">
        <f>IF(A36&lt;=Calculator!$B$8,E36-B36-C36,"")</f>
        <v/>
      </c>
      <c r="E36" s="17" t="str">
        <f>IF(A36&lt;=Calculator!$B$8,B36*(1+Calculator!$B$7/Calculator!$B$9)^Calculator!$B$9+Calculator!$B$6*IF(Calculator!$B$10="Beginning",(1+Calculator!$B$7/Calculator!$B$9),1)*(((1+Calculator!$B$7/Calculator!$B$9)^Calculator!$B$9-1)/(Calculator!$B$7/Calculator!$B$9)),"")</f>
        <v/>
      </c>
      <c r="F36" s="18" t="str">
        <f>IF(A36&lt;=Calculator!$B$8,F35+C36,"")</f>
        <v/>
      </c>
    </row>
    <row r="37" spans="1:6">
      <c r="A37" s="22">
        <f t="shared" si="0"/>
        <v>33</v>
      </c>
      <c r="B37" s="17" t="str">
        <f t="shared" si="1"/>
        <v/>
      </c>
      <c r="C37" s="17" t="str">
        <f>IF(A37&lt;=Calculator!$B$8,Calculator!$B$6*12,"")</f>
        <v/>
      </c>
      <c r="D37" s="17" t="str">
        <f>IF(A37&lt;=Calculator!$B$8,E37-B37-C37,"")</f>
        <v/>
      </c>
      <c r="E37" s="17" t="str">
        <f>IF(A37&lt;=Calculator!$B$8,B37*(1+Calculator!$B$7/Calculator!$B$9)^Calculator!$B$9+Calculator!$B$6*IF(Calculator!$B$10="Beginning",(1+Calculator!$B$7/Calculator!$B$9),1)*(((1+Calculator!$B$7/Calculator!$B$9)^Calculator!$B$9-1)/(Calculator!$B$7/Calculator!$B$9)),"")</f>
        <v/>
      </c>
      <c r="F37" s="18" t="str">
        <f>IF(A37&lt;=Calculator!$B$8,F36+C37,"")</f>
        <v/>
      </c>
    </row>
    <row r="38" spans="1:6">
      <c r="A38" s="22">
        <f t="shared" si="0"/>
        <v>34</v>
      </c>
      <c r="B38" s="17" t="str">
        <f t="shared" si="1"/>
        <v/>
      </c>
      <c r="C38" s="17" t="str">
        <f>IF(A38&lt;=Calculator!$B$8,Calculator!$B$6*12,"")</f>
        <v/>
      </c>
      <c r="D38" s="17" t="str">
        <f>IF(A38&lt;=Calculator!$B$8,E38-B38-C38,"")</f>
        <v/>
      </c>
      <c r="E38" s="17" t="str">
        <f>IF(A38&lt;=Calculator!$B$8,B38*(1+Calculator!$B$7/Calculator!$B$9)^Calculator!$B$9+Calculator!$B$6*IF(Calculator!$B$10="Beginning",(1+Calculator!$B$7/Calculator!$B$9),1)*(((1+Calculator!$B$7/Calculator!$B$9)^Calculator!$B$9-1)/(Calculator!$B$7/Calculator!$B$9)),"")</f>
        <v/>
      </c>
      <c r="F38" s="18" t="str">
        <f>IF(A38&lt;=Calculator!$B$8,F37+C38,"")</f>
        <v/>
      </c>
    </row>
    <row r="39" spans="1:6">
      <c r="A39" s="22">
        <f t="shared" si="0"/>
        <v>35</v>
      </c>
      <c r="B39" s="17" t="str">
        <f t="shared" si="1"/>
        <v/>
      </c>
      <c r="C39" s="17" t="str">
        <f>IF(A39&lt;=Calculator!$B$8,Calculator!$B$6*12,"")</f>
        <v/>
      </c>
      <c r="D39" s="17" t="str">
        <f>IF(A39&lt;=Calculator!$B$8,E39-B39-C39,"")</f>
        <v/>
      </c>
      <c r="E39" s="17" t="str">
        <f>IF(A39&lt;=Calculator!$B$8,B39*(1+Calculator!$B$7/Calculator!$B$9)^Calculator!$B$9+Calculator!$B$6*IF(Calculator!$B$10="Beginning",(1+Calculator!$B$7/Calculator!$B$9),1)*(((1+Calculator!$B$7/Calculator!$B$9)^Calculator!$B$9-1)/(Calculator!$B$7/Calculator!$B$9)),"")</f>
        <v/>
      </c>
      <c r="F39" s="18" t="str">
        <f>IF(A39&lt;=Calculator!$B$8,F38+C39,"")</f>
        <v/>
      </c>
    </row>
    <row r="40" spans="1:6">
      <c r="A40" s="22">
        <f t="shared" si="0"/>
        <v>36</v>
      </c>
      <c r="B40" s="17" t="str">
        <f t="shared" si="1"/>
        <v/>
      </c>
      <c r="C40" s="17" t="str">
        <f>IF(A40&lt;=Calculator!$B$8,Calculator!$B$6*12,"")</f>
        <v/>
      </c>
      <c r="D40" s="17" t="str">
        <f>IF(A40&lt;=Calculator!$B$8,E40-B40-C40,"")</f>
        <v/>
      </c>
      <c r="E40" s="17" t="str">
        <f>IF(A40&lt;=Calculator!$B$8,B40*(1+Calculator!$B$7/Calculator!$B$9)^Calculator!$B$9+Calculator!$B$6*IF(Calculator!$B$10="Beginning",(1+Calculator!$B$7/Calculator!$B$9),1)*(((1+Calculator!$B$7/Calculator!$B$9)^Calculator!$B$9-1)/(Calculator!$B$7/Calculator!$B$9)),"")</f>
        <v/>
      </c>
      <c r="F40" s="18" t="str">
        <f>IF(A40&lt;=Calculator!$B$8,F39+C40,"")</f>
        <v/>
      </c>
    </row>
    <row r="41" spans="1:6">
      <c r="A41" s="22">
        <f t="shared" si="0"/>
        <v>37</v>
      </c>
      <c r="B41" s="17" t="str">
        <f t="shared" si="1"/>
        <v/>
      </c>
      <c r="C41" s="17" t="str">
        <f>IF(A41&lt;=Calculator!$B$8,Calculator!$B$6*12,"")</f>
        <v/>
      </c>
      <c r="D41" s="17" t="str">
        <f>IF(A41&lt;=Calculator!$B$8,E41-B41-C41,"")</f>
        <v/>
      </c>
      <c r="E41" s="17" t="str">
        <f>IF(A41&lt;=Calculator!$B$8,B41*(1+Calculator!$B$7/Calculator!$B$9)^Calculator!$B$9+Calculator!$B$6*IF(Calculator!$B$10="Beginning",(1+Calculator!$B$7/Calculator!$B$9),1)*(((1+Calculator!$B$7/Calculator!$B$9)^Calculator!$B$9-1)/(Calculator!$B$7/Calculator!$B$9)),"")</f>
        <v/>
      </c>
      <c r="F41" s="18" t="str">
        <f>IF(A41&lt;=Calculator!$B$8,F40+C41,"")</f>
        <v/>
      </c>
    </row>
    <row r="42" spans="1:6">
      <c r="A42" s="22">
        <f t="shared" si="0"/>
        <v>38</v>
      </c>
      <c r="B42" s="17" t="str">
        <f t="shared" si="1"/>
        <v/>
      </c>
      <c r="C42" s="17" t="str">
        <f>IF(A42&lt;=Calculator!$B$8,Calculator!$B$6*12,"")</f>
        <v/>
      </c>
      <c r="D42" s="17" t="str">
        <f>IF(A42&lt;=Calculator!$B$8,E42-B42-C42,"")</f>
        <v/>
      </c>
      <c r="E42" s="17" t="str">
        <f>IF(A42&lt;=Calculator!$B$8,B42*(1+Calculator!$B$7/Calculator!$B$9)^Calculator!$B$9+Calculator!$B$6*IF(Calculator!$B$10="Beginning",(1+Calculator!$B$7/Calculator!$B$9),1)*(((1+Calculator!$B$7/Calculator!$B$9)^Calculator!$B$9-1)/(Calculator!$B$7/Calculator!$B$9)),"")</f>
        <v/>
      </c>
      <c r="F42" s="18" t="str">
        <f>IF(A42&lt;=Calculator!$B$8,F41+C42,"")</f>
        <v/>
      </c>
    </row>
    <row r="43" spans="1:6">
      <c r="A43" s="22">
        <f t="shared" si="0"/>
        <v>39</v>
      </c>
      <c r="B43" s="17" t="str">
        <f t="shared" si="1"/>
        <v/>
      </c>
      <c r="C43" s="17" t="str">
        <f>IF(A43&lt;=Calculator!$B$8,Calculator!$B$6*12,"")</f>
        <v/>
      </c>
      <c r="D43" s="17" t="str">
        <f>IF(A43&lt;=Calculator!$B$8,E43-B43-C43,"")</f>
        <v/>
      </c>
      <c r="E43" s="17" t="str">
        <f>IF(A43&lt;=Calculator!$B$8,B43*(1+Calculator!$B$7/Calculator!$B$9)^Calculator!$B$9+Calculator!$B$6*IF(Calculator!$B$10="Beginning",(1+Calculator!$B$7/Calculator!$B$9),1)*(((1+Calculator!$B$7/Calculator!$B$9)^Calculator!$B$9-1)/(Calculator!$B$7/Calculator!$B$9)),"")</f>
        <v/>
      </c>
      <c r="F43" s="18" t="str">
        <f>IF(A43&lt;=Calculator!$B$8,F42+C43,"")</f>
        <v/>
      </c>
    </row>
    <row r="44" spans="1:6">
      <c r="A44" s="23">
        <f t="shared" si="0"/>
        <v>40</v>
      </c>
      <c r="B44" s="19" t="str">
        <f t="shared" si="1"/>
        <v/>
      </c>
      <c r="C44" s="19" t="str">
        <f>IF(A44&lt;=Calculator!$B$8,Calculator!$B$6*12,"")</f>
        <v/>
      </c>
      <c r="D44" s="19" t="str">
        <f>IF(A44&lt;=Calculator!$B$8,E44-B44-C44,"")</f>
        <v/>
      </c>
      <c r="E44" s="19" t="str">
        <f>IF(A44&lt;=Calculator!$B$8,B44*(1+Calculator!$B$7/Calculator!$B$9)^Calculator!$B$9+Calculator!$B$6*IF(Calculator!$B$10="Beginning",(1+Calculator!$B$7/Calculator!$B$9),1)*(((1+Calculator!$B$7/Calculator!$B$9)^Calculator!$B$9-1)/(Calculator!$B$7/Calculator!$B$9)),"")</f>
        <v/>
      </c>
      <c r="F44" s="20" t="str">
        <f>IF(A44&lt;=Calculator!$B$8,F43+C44,"")</f>
        <v/>
      </c>
    </row>
  </sheetData>
  <mergeCells count="1">
    <mergeCell ref="A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C35" sqref="C35"/>
    </sheetView>
  </sheetViews>
  <sheetFormatPr baseColWidth="10" defaultColWidth="8.83203125" defaultRowHeight="14"/>
  <cols>
    <col min="1" max="1" width="24" customWidth="1"/>
    <col min="2" max="3" width="20" customWidth="1"/>
    <col min="4" max="4" width="18" customWidth="1"/>
    <col min="5" max="5" width="20" customWidth="1"/>
    <col min="6" max="6" width="50" customWidth="1"/>
    <col min="7" max="7" width="38.1640625" customWidth="1"/>
    <col min="8" max="8" width="18" customWidth="1"/>
  </cols>
  <sheetData>
    <row r="1" spans="1:8" ht="42.75" customHeight="1">
      <c r="A1" s="39" t="s">
        <v>30</v>
      </c>
      <c r="B1" s="39"/>
      <c r="C1" s="39"/>
      <c r="D1" s="39"/>
      <c r="E1" s="39"/>
      <c r="F1" s="39"/>
      <c r="G1" s="39"/>
      <c r="H1" s="1"/>
    </row>
    <row r="2" spans="1:8" ht="37.25" customHeight="1">
      <c r="A2" s="2"/>
      <c r="B2" s="2"/>
      <c r="C2" s="2"/>
      <c r="D2" s="2"/>
      <c r="E2" s="2"/>
      <c r="F2" s="2"/>
      <c r="G2" s="2"/>
      <c r="H2" s="2"/>
    </row>
    <row r="3" spans="1:8" ht="15">
      <c r="A3" s="3" t="s">
        <v>31</v>
      </c>
      <c r="B3" s="3" t="s">
        <v>32</v>
      </c>
      <c r="C3" s="3" t="s">
        <v>33</v>
      </c>
      <c r="D3" s="3" t="s">
        <v>34</v>
      </c>
      <c r="E3" s="3" t="s">
        <v>35</v>
      </c>
      <c r="F3" s="3" t="s">
        <v>36</v>
      </c>
      <c r="G3" s="3" t="s">
        <v>37</v>
      </c>
    </row>
    <row r="4" spans="1:8" ht="15">
      <c r="A4" s="12" t="s">
        <v>38</v>
      </c>
      <c r="B4" s="15">
        <f>Calculator!B5</f>
        <v>250</v>
      </c>
      <c r="C4" s="15">
        <f>Calculator!B6</f>
        <v>0</v>
      </c>
      <c r="D4" s="24">
        <v>1</v>
      </c>
      <c r="E4" s="27">
        <f>Calculator!B8</f>
        <v>5</v>
      </c>
      <c r="F4" s="30">
        <f>B4*(1+D4/12)^(E4*12)+C4*(((1+D4/12)^(E4*12)-1)/(D4/12))</f>
        <v>30455.545606329306</v>
      </c>
      <c r="G4" s="31">
        <f>F4-(B4+C4*12*E4)</f>
        <v>30205.545606329306</v>
      </c>
    </row>
    <row r="5" spans="1:8" ht="15">
      <c r="A5" s="13" t="s">
        <v>39</v>
      </c>
      <c r="B5" s="17">
        <f>Calculator!B5</f>
        <v>250</v>
      </c>
      <c r="C5" s="17">
        <f>Calculator!B6</f>
        <v>0</v>
      </c>
      <c r="D5" s="25">
        <v>1.5</v>
      </c>
      <c r="E5" s="28">
        <f>Calculator!B8</f>
        <v>5</v>
      </c>
      <c r="F5" s="32">
        <f>B5*(1+D5/12)^(E5*12)+C5*(((1+D5/12)^(E5*12)-1)/(D5/12))</f>
        <v>293150.98347677517</v>
      </c>
      <c r="G5" s="33">
        <f>F5-(B5+C5*12*E5)</f>
        <v>292900.98347677517</v>
      </c>
    </row>
    <row r="6" spans="1:8" ht="15">
      <c r="A6" s="13" t="s">
        <v>27</v>
      </c>
      <c r="B6" s="17">
        <f>Calculator!B5</f>
        <v>250</v>
      </c>
      <c r="C6" s="17">
        <f>Calculator!B6</f>
        <v>0</v>
      </c>
      <c r="D6" s="25">
        <v>2</v>
      </c>
      <c r="E6" s="28">
        <f>Calculator!B8</f>
        <v>5</v>
      </c>
      <c r="F6" s="32">
        <f>B6*(1+D6/12)^(E6*12)+C6*(((1+D6/12)^(E6*12)-1)/(D6/12))</f>
        <v>2598647.5835743011</v>
      </c>
      <c r="G6" s="33">
        <f>F6-(B6+C6*12*E6)</f>
        <v>2598397.5835743011</v>
      </c>
    </row>
    <row r="7" spans="1:8" ht="15">
      <c r="A7" s="14" t="s">
        <v>40</v>
      </c>
      <c r="B7" s="19">
        <f>Calculator!B5</f>
        <v>250</v>
      </c>
      <c r="C7" s="19">
        <f>Calculator!B6</f>
        <v>0</v>
      </c>
      <c r="D7" s="26">
        <v>5</v>
      </c>
      <c r="E7" s="29">
        <f>Calculator!B8</f>
        <v>5</v>
      </c>
      <c r="F7" s="34">
        <f>B7*(1+D7/12)^(E7*12)+C7*(((1+D7/12)^(E7*12)-1)/(D7/12))</f>
        <v>297852005411.16882</v>
      </c>
      <c r="G7" s="35">
        <f>F7-(B7+C7*12*E7)</f>
        <v>297852005161.16882</v>
      </c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Calculator</vt:lpstr>
      <vt:lpstr>Projection</vt:lpstr>
      <vt:lpstr>Scenarios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Raven</cp:lastModifiedBy>
  <dcterms:created xsi:type="dcterms:W3CDTF">2026-05-17T21:53:02Z</dcterms:created>
  <dcterms:modified xsi:type="dcterms:W3CDTF">2026-05-25T13:40:51Z</dcterms:modified>
</cp:coreProperties>
</file>